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haracteristics" sheetId="1" r:id="rId1"/>
    <sheet name="Performance" sheetId="2" r:id="rId2"/>
    <sheet name="Notes" sheetId="3" r:id="rId3"/>
  </sheets>
  <definedNames>
    <definedName name="_xlnm._FilterDatabase" localSheetId="0" hidden="1">Characteristics!$A$1:$O$69</definedName>
    <definedName name="_xlnm._FilterDatabase" localSheetId="1" hidden="1">Performance!$A$1:$I$69</definedName>
  </definedNames>
  <calcPr calcId="124519" fullCalcOnLoad="1"/>
</workbook>
</file>

<file path=xl/sharedStrings.xml><?xml version="1.0" encoding="utf-8"?>
<sst xmlns="http://schemas.openxmlformats.org/spreadsheetml/2006/main" count="253" uniqueCount="104">
  <si>
    <t>Name</t>
  </si>
  <si>
    <t>Sector</t>
  </si>
  <si>
    <t>Price</t>
  </si>
  <si>
    <t>Dividend Yield</t>
  </si>
  <si>
    <t>Years of Dividend Increases</t>
  </si>
  <si>
    <t>1-Year Dividend Growth</t>
  </si>
  <si>
    <t>5-Year Dividend Growth (Annualized)</t>
  </si>
  <si>
    <t>Dividends Per Share (TTM)</t>
  </si>
  <si>
    <t>Market Cap ($M)</t>
  </si>
  <si>
    <t>Trailing P/E Ratio</t>
  </si>
  <si>
    <t>Payout Ratio</t>
  </si>
  <si>
    <t>Beta</t>
  </si>
  <si>
    <t>52-Week High</t>
  </si>
  <si>
    <t>52-Week Low</t>
  </si>
  <si>
    <t>Ticker</t>
  </si>
  <si>
    <t>ABT</t>
  </si>
  <si>
    <t>ABBV</t>
  </si>
  <si>
    <t>AFL</t>
  </si>
  <si>
    <t>AOS</t>
  </si>
  <si>
    <t>APD</t>
  </si>
  <si>
    <t>ADM</t>
  </si>
  <si>
    <t>ADP</t>
  </si>
  <si>
    <t>BDX</t>
  </si>
  <si>
    <t>BF.B</t>
  </si>
  <si>
    <t>BRO</t>
  </si>
  <si>
    <t>CAH</t>
  </si>
  <si>
    <t>CAT</t>
  </si>
  <si>
    <t>CB</t>
  </si>
  <si>
    <t>CHD</t>
  </si>
  <si>
    <t>CHRW</t>
  </si>
  <si>
    <t>CINF</t>
  </si>
  <si>
    <t>CLX</t>
  </si>
  <si>
    <t>CTAS</t>
  </si>
  <si>
    <t>CVX</t>
  </si>
  <si>
    <t>KO</t>
  </si>
  <si>
    <t>CL</t>
  </si>
  <si>
    <t>ED</t>
  </si>
  <si>
    <t>DOV</t>
  </si>
  <si>
    <t>ECL</t>
  </si>
  <si>
    <t>EMR</t>
  </si>
  <si>
    <t>FRT</t>
  </si>
  <si>
    <t>BEN</t>
  </si>
  <si>
    <t>GD</t>
  </si>
  <si>
    <t>GPC</t>
  </si>
  <si>
    <t>HRL</t>
  </si>
  <si>
    <t>ITW</t>
  </si>
  <si>
    <t>JNJ</t>
  </si>
  <si>
    <t>KMB</t>
  </si>
  <si>
    <t>LEG</t>
  </si>
  <si>
    <t>LIN</t>
  </si>
  <si>
    <t>LOW</t>
  </si>
  <si>
    <t>MKC</t>
  </si>
  <si>
    <t>MCD</t>
  </si>
  <si>
    <t>MDT</t>
  </si>
  <si>
    <t>MMM</t>
  </si>
  <si>
    <t>NDSN</t>
  </si>
  <si>
    <t>NUE</t>
  </si>
  <si>
    <t>PNR</t>
  </si>
  <si>
    <t>PEP</t>
  </si>
  <si>
    <t>PPG</t>
  </si>
  <si>
    <t>PG</t>
  </si>
  <si>
    <t>ROP</t>
  </si>
  <si>
    <t>SPGI</t>
  </si>
  <si>
    <t>SHW</t>
  </si>
  <si>
    <t>SJM</t>
  </si>
  <si>
    <t>SWK</t>
  </si>
  <si>
    <t>SYY</t>
  </si>
  <si>
    <t>TROW</t>
  </si>
  <si>
    <t>TGT</t>
  </si>
  <si>
    <t>VFC</t>
  </si>
  <si>
    <t>GWW</t>
  </si>
  <si>
    <t>WMT</t>
  </si>
  <si>
    <t>WBA</t>
  </si>
  <si>
    <t>IBM</t>
  </si>
  <si>
    <t>NEE</t>
  </si>
  <si>
    <t>WST</t>
  </si>
  <si>
    <t>AMCR</t>
  </si>
  <si>
    <t>ATO</t>
  </si>
  <si>
    <t>O</t>
  </si>
  <si>
    <t>ESS</t>
  </si>
  <si>
    <t>ALB</t>
  </si>
  <si>
    <t>EXPD</t>
  </si>
  <si>
    <t>XOM</t>
  </si>
  <si>
    <t>Healthcare</t>
  </si>
  <si>
    <t>Financial Services</t>
  </si>
  <si>
    <t>Industrials</t>
  </si>
  <si>
    <t>Basic Materials</t>
  </si>
  <si>
    <t>Consumer Defensive</t>
  </si>
  <si>
    <t>Energy</t>
  </si>
  <si>
    <t>Utilities</t>
  </si>
  <si>
    <t>Real Estate</t>
  </si>
  <si>
    <t>Consumer Cyclical</t>
  </si>
  <si>
    <t>Technology</t>
  </si>
  <si>
    <t>N/A</t>
  </si>
  <si>
    <t>One Month Price Return</t>
  </si>
  <si>
    <t>Three Month Price Return</t>
  </si>
  <si>
    <t>Six Month Price Return</t>
  </si>
  <si>
    <t>Year-To-Date Price Return</t>
  </si>
  <si>
    <t>One Year Price Return</t>
  </si>
  <si>
    <t>Two Year Price Return</t>
  </si>
  <si>
    <t>Five Year Price Return</t>
  </si>
  <si>
    <t>Notes</t>
  </si>
  <si>
    <t>Data Provided by IEX Cloud</t>
  </si>
  <si>
    <t>Data updated on 2023-02-24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</si>
</sst>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9">
    <dxf>
      <fill>
        <patternFill>
          <bgColor rgb="FFDADA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u/>
      </font>
      <fill>
        <patternFill>
          <bgColor rgb="FFDADA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numFmt numFmtId="164" formatCode="$#,##0.00"/>
      <fill>
        <patternFill>
          <bgColor rgb="FFDADA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numFmt numFmtId="165" formatCode="0.0%"/>
      <fill>
        <patternFill>
          <bgColor rgb="FFDADA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numFmt numFmtId="166" formatCode="#,##0"/>
      <fill>
        <patternFill>
          <bgColor rgb="FFDADA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numFmt numFmtId="167" formatCode="$#,##0"/>
      <fill>
        <patternFill>
          <bgColor rgb="FFDADA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numFmt numFmtId="168" formatCode="0.0"/>
      <fill>
        <patternFill>
          <bgColor rgb="FFDADA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numFmt numFmtId="169" formatCode="0.00"/>
      <fill>
        <patternFill>
          <bgColor rgb="FFDADA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color rgb="FFFFFFFF"/>
      </font>
      <fill>
        <patternFill>
          <bgColor rgb="FF3F807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69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5"/>
  <cols>
    <col min="1" max="1" width="25.7109375" customWidth="1"/>
    <col min="2" max="2" width="45.7109375" customWidth="1"/>
    <col min="3" max="3" width="25.7109375" customWidth="1"/>
    <col min="4" max="4" width="10.7109375" customWidth="1"/>
    <col min="5" max="5" width="18.7109375" customWidth="1"/>
    <col min="6" max="6" width="25.7109375" customWidth="1"/>
    <col min="7" max="7" width="34.7109375" customWidth="1"/>
    <col min="8" max="8" width="22.7109375" customWidth="1"/>
    <col min="9" max="9" width="22.7109375" customWidth="1"/>
    <col min="10" max="10" width="22.7109375" customWidth="1"/>
    <col min="11" max="11" width="20.7109375" customWidth="1"/>
    <col min="12" max="12" width="15.7109375" customWidth="1"/>
    <col min="13" max="13" width="15.7109375" customWidth="1"/>
    <col min="14" max="14" width="15.7109375" customWidth="1"/>
    <col min="15" max="15" width="15.7109375" customWidth="1"/>
  </cols>
  <sheetData>
    <row r="1" spans="1:15">
      <c r="A1" s="1" t="s">
        <v>14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</row>
    <row r="2" spans="1:15">
      <c r="A2" s="1" t="s">
        <v>15</v>
      </c>
      <c r="B2">
        <f>HYPERLINK("https://www.suredividend.com/sure-analysis-ABT/","Abbott Laboratories")</f>
        <v>0</v>
      </c>
      <c r="C2" t="s">
        <v>83</v>
      </c>
      <c r="D2">
        <v>102.55</v>
      </c>
      <c r="E2">
        <v>0.01989273525109703</v>
      </c>
      <c r="F2">
        <v>51</v>
      </c>
      <c r="G2">
        <v>0.08510638297872331</v>
      </c>
      <c r="H2">
        <v>0.127411418189695</v>
      </c>
      <c r="I2">
        <v>1.907188983280342</v>
      </c>
      <c r="J2">
        <v>186109.064957</v>
      </c>
      <c r="K2">
        <v>23.59095765711497</v>
      </c>
      <c r="L2">
        <v>0.4285817939955825</v>
      </c>
      <c r="M2">
        <v>0.8273107373112001</v>
      </c>
      <c r="N2">
        <v>122.66</v>
      </c>
      <c r="O2">
        <v>92.83</v>
      </c>
    </row>
    <row r="3" spans="1:15">
      <c r="A3" s="1" t="s">
        <v>16</v>
      </c>
      <c r="B3">
        <f>HYPERLINK("https://www.suredividend.com/sure-analysis-ABBV/","Abbvie Inc")</f>
        <v>0</v>
      </c>
      <c r="C3" t="s">
        <v>83</v>
      </c>
      <c r="D3">
        <v>152.07</v>
      </c>
      <c r="E3">
        <v>0.0389294403892944</v>
      </c>
      <c r="F3">
        <v>51</v>
      </c>
      <c r="G3">
        <v>0.04964539007092195</v>
      </c>
      <c r="H3">
        <v>0.0904307661344419</v>
      </c>
      <c r="I3">
        <v>5.629217055538849</v>
      </c>
      <c r="J3">
        <v>267588.785665</v>
      </c>
      <c r="K3">
        <v>20.05311643176559</v>
      </c>
      <c r="L3">
        <v>0.7495628569292742</v>
      </c>
      <c r="M3">
        <v>0.359303313999502</v>
      </c>
      <c r="N3">
        <v>169.46</v>
      </c>
      <c r="O3">
        <v>131.49</v>
      </c>
    </row>
    <row r="4" spans="1:15">
      <c r="A4" s="1" t="s">
        <v>17</v>
      </c>
      <c r="B4">
        <f>HYPERLINK("https://www.suredividend.com/sure-analysis-AFL/","Aflac Inc.")</f>
        <v>0</v>
      </c>
      <c r="C4" t="s">
        <v>84</v>
      </c>
      <c r="D4">
        <v>68</v>
      </c>
      <c r="E4">
        <v>0.02470588235294117</v>
      </c>
      <c r="F4">
        <v>41</v>
      </c>
      <c r="G4">
        <v>0.04999999999999982</v>
      </c>
      <c r="H4">
        <v>0.1006650808520966</v>
      </c>
      <c r="I4">
        <v>1.605731211879853</v>
      </c>
      <c r="J4">
        <v>43133.472407</v>
      </c>
      <c r="K4">
        <v>8.532833314975273</v>
      </c>
      <c r="L4">
        <v>0.205599386924437</v>
      </c>
      <c r="M4">
        <v>0.6663289970877411</v>
      </c>
      <c r="N4">
        <v>73.58</v>
      </c>
      <c r="O4">
        <v>51.13</v>
      </c>
    </row>
    <row r="5" spans="1:15">
      <c r="A5" s="1" t="s">
        <v>18</v>
      </c>
      <c r="B5">
        <f>HYPERLINK("https://www.suredividend.com/sure-analysis-AOS/","A.O. Smith Corp.")</f>
        <v>0</v>
      </c>
      <c r="C5" t="s">
        <v>85</v>
      </c>
      <c r="D5">
        <v>65.81</v>
      </c>
      <c r="E5">
        <v>0.01823431089500076</v>
      </c>
      <c r="F5">
        <v>29</v>
      </c>
      <c r="G5">
        <v>0.0714285714285714</v>
      </c>
      <c r="H5">
        <v>0.1075663432482901</v>
      </c>
      <c r="I5">
        <v>1.151223839387144</v>
      </c>
      <c r="J5">
        <v>10272.626435</v>
      </c>
      <c r="K5">
        <v>35.65232457819262</v>
      </c>
      <c r="L5">
        <v>0.7623998936338703</v>
      </c>
      <c r="M5">
        <v>0.9835255399952381</v>
      </c>
      <c r="N5">
        <v>71.87</v>
      </c>
      <c r="O5">
        <v>46.08</v>
      </c>
    </row>
    <row r="6" spans="1:15">
      <c r="A6" s="1" t="s">
        <v>19</v>
      </c>
      <c r="B6">
        <f>HYPERLINK("https://www.suredividend.com/sure-analysis-APD/","Air Products &amp; Chemicals Inc.")</f>
        <v>0</v>
      </c>
      <c r="C6" t="s">
        <v>86</v>
      </c>
      <c r="D6">
        <v>279.72</v>
      </c>
      <c r="E6">
        <v>0.02502502502502502</v>
      </c>
      <c r="F6">
        <v>41</v>
      </c>
      <c r="G6">
        <v>0.08000000000000007</v>
      </c>
      <c r="H6">
        <v>0.08049924032577382</v>
      </c>
      <c r="I6">
        <v>6.42152482309121</v>
      </c>
      <c r="J6">
        <v>62118.794253</v>
      </c>
      <c r="K6">
        <v>27.39044678037392</v>
      </c>
      <c r="L6">
        <v>0.630179079793053</v>
      </c>
      <c r="M6">
        <v>0.811809265812226</v>
      </c>
      <c r="N6">
        <v>326.85</v>
      </c>
      <c r="O6">
        <v>210.83</v>
      </c>
    </row>
    <row r="7" spans="1:15">
      <c r="A7" s="1" t="s">
        <v>20</v>
      </c>
      <c r="B7">
        <f>HYPERLINK("https://www.suredividend.com/sure-analysis-ADM/","Archer Daniels Midland Co.")</f>
        <v>0</v>
      </c>
      <c r="C7" t="s">
        <v>87</v>
      </c>
      <c r="D7">
        <v>82.05</v>
      </c>
      <c r="E7">
        <v>0.02193784277879342</v>
      </c>
      <c r="F7">
        <v>48</v>
      </c>
      <c r="G7">
        <v>0.125</v>
      </c>
      <c r="H7">
        <v>0.06080007397849596</v>
      </c>
      <c r="I7">
        <v>1.638251872129853</v>
      </c>
      <c r="J7">
        <v>44712.028201</v>
      </c>
      <c r="K7">
        <v>10.30231064543779</v>
      </c>
      <c r="L7">
        <v>0.2124840301076333</v>
      </c>
      <c r="M7">
        <v>0.571331294335222</v>
      </c>
      <c r="N7">
        <v>97.59</v>
      </c>
      <c r="O7">
        <v>69.02</v>
      </c>
    </row>
    <row r="8" spans="1:15">
      <c r="A8" s="1" t="s">
        <v>21</v>
      </c>
      <c r="B8">
        <f>HYPERLINK("https://www.suredividend.com/sure-analysis-ADP/","Automatic Data Processing Inc.")</f>
        <v>0</v>
      </c>
      <c r="C8" t="s">
        <v>85</v>
      </c>
      <c r="D8">
        <v>222.78</v>
      </c>
      <c r="E8">
        <v>0.02244366639734267</v>
      </c>
      <c r="F8">
        <v>48</v>
      </c>
      <c r="G8">
        <v>0.2019230769230769</v>
      </c>
      <c r="H8">
        <v>0.1468692082056793</v>
      </c>
      <c r="I8">
        <v>4.341176810880759</v>
      </c>
      <c r="J8">
        <v>94760.125898</v>
      </c>
      <c r="K8">
        <v>30.11987091881695</v>
      </c>
      <c r="L8">
        <v>0.576517504765041</v>
      </c>
      <c r="M8">
        <v>0.9291818862216541</v>
      </c>
      <c r="N8">
        <v>274.92</v>
      </c>
      <c r="O8">
        <v>188.67</v>
      </c>
    </row>
    <row r="9" spans="1:15">
      <c r="A9" s="1" t="s">
        <v>22</v>
      </c>
      <c r="B9">
        <f>HYPERLINK("https://www.suredividend.com/sure-analysis-BDX/","Becton, Dickinson And Co.")</f>
        <v>0</v>
      </c>
      <c r="C9" t="s">
        <v>83</v>
      </c>
      <c r="D9">
        <v>239.72</v>
      </c>
      <c r="E9">
        <v>0.01518438177874187</v>
      </c>
      <c r="F9">
        <v>51</v>
      </c>
      <c r="G9">
        <v>0.04597701149425282</v>
      </c>
      <c r="H9">
        <v>0.03943186329943948</v>
      </c>
      <c r="I9">
        <v>3.48091099720736</v>
      </c>
      <c r="J9">
        <v>69419.629502</v>
      </c>
      <c r="K9">
        <v>45.61079467926413</v>
      </c>
      <c r="L9">
        <v>0.6567756598504453</v>
      </c>
      <c r="M9">
        <v>0.562911121809877</v>
      </c>
      <c r="N9">
        <v>274.41</v>
      </c>
      <c r="O9">
        <v>215.1</v>
      </c>
    </row>
    <row r="10" spans="1:15">
      <c r="A10" s="1" t="s">
        <v>23</v>
      </c>
      <c r="B10">
        <f>HYPERLINK("https://www.suredividend.com/sure-analysis-BF.B/","Brown-Forman Corp.")</f>
        <v>0</v>
      </c>
      <c r="C10" t="s">
        <v>87</v>
      </c>
      <c r="D10">
        <v>65.15000000000001</v>
      </c>
      <c r="E10">
        <v>0.0125863392171911</v>
      </c>
      <c r="F10">
        <v>39</v>
      </c>
      <c r="G10" t="s">
        <v>93</v>
      </c>
      <c r="H10">
        <v>0.05397654882697389</v>
      </c>
      <c r="I10">
        <v>0.7678990419127231</v>
      </c>
      <c r="J10">
        <v>31451.13127</v>
      </c>
      <c r="K10">
        <v>35.49789082357788</v>
      </c>
      <c r="L10">
        <v>0.4173364358221321</v>
      </c>
      <c r="M10">
        <v>0.6604870614574671</v>
      </c>
      <c r="N10">
        <v>77.73</v>
      </c>
      <c r="O10">
        <v>59.73</v>
      </c>
    </row>
    <row r="11" spans="1:15">
      <c r="A11" s="1" t="s">
        <v>24</v>
      </c>
      <c r="B11">
        <f>HYPERLINK("https://www.suredividend.com/sure-analysis-BRO/","Brown &amp; Brown, Inc.")</f>
        <v>0</v>
      </c>
      <c r="C11" t="s">
        <v>84</v>
      </c>
      <c r="D11">
        <v>56.46</v>
      </c>
      <c r="E11">
        <v>0.008147360963513992</v>
      </c>
      <c r="F11">
        <v>29</v>
      </c>
      <c r="G11" t="s">
        <v>93</v>
      </c>
      <c r="H11" t="s">
        <v>93</v>
      </c>
      <c r="I11">
        <v>0.43380932859894</v>
      </c>
      <c r="J11">
        <v>16333.433905</v>
      </c>
      <c r="K11">
        <v>26.49729146066231</v>
      </c>
      <c r="L11">
        <v>0.1962938138456742</v>
      </c>
      <c r="M11">
        <v>0.9129607427896971</v>
      </c>
      <c r="N11">
        <v>73.47</v>
      </c>
      <c r="O11">
        <v>52.62</v>
      </c>
    </row>
    <row r="12" spans="1:15">
      <c r="A12" s="1" t="s">
        <v>25</v>
      </c>
      <c r="B12">
        <f>HYPERLINK("https://www.suredividend.com/sure-analysis-CAH/","Cardinal Health, Inc.")</f>
        <v>0</v>
      </c>
      <c r="C12" t="s">
        <v>83</v>
      </c>
      <c r="D12">
        <v>77.7</v>
      </c>
      <c r="E12">
        <v>0.02548262548262548</v>
      </c>
      <c r="F12">
        <v>35</v>
      </c>
      <c r="G12">
        <v>0.009983700081499514</v>
      </c>
      <c r="H12">
        <v>0.01400528535156087</v>
      </c>
      <c r="I12">
        <v>1.956809231659648</v>
      </c>
      <c r="J12">
        <v>20296.805068</v>
      </c>
      <c r="K12" t="s">
        <v>93</v>
      </c>
      <c r="L12" t="s">
        <v>93</v>
      </c>
      <c r="M12">
        <v>0.4877395301898511</v>
      </c>
      <c r="N12">
        <v>81.05</v>
      </c>
      <c r="O12">
        <v>48.57</v>
      </c>
    </row>
    <row r="13" spans="1:15">
      <c r="A13" s="1" t="s">
        <v>26</v>
      </c>
      <c r="B13">
        <f>HYPERLINK("https://www.suredividend.com/sure-analysis-CAT/","Caterpillar Inc.")</f>
        <v>0</v>
      </c>
      <c r="C13" t="s">
        <v>85</v>
      </c>
      <c r="D13">
        <v>237.95</v>
      </c>
      <c r="E13">
        <v>0.02017230510611473</v>
      </c>
      <c r="F13">
        <v>29</v>
      </c>
      <c r="G13">
        <v>0.08108108108108092</v>
      </c>
      <c r="H13">
        <v>0.08997698704834534</v>
      </c>
      <c r="I13">
        <v>4.670468570311398</v>
      </c>
      <c r="J13">
        <v>127945.248967</v>
      </c>
      <c r="K13">
        <v>19.08206546862043</v>
      </c>
      <c r="L13">
        <v>0.369499095752484</v>
      </c>
      <c r="M13">
        <v>0.8026148519170581</v>
      </c>
      <c r="N13">
        <v>266.04</v>
      </c>
      <c r="O13">
        <v>158.78</v>
      </c>
    </row>
    <row r="14" spans="1:15">
      <c r="A14" s="1" t="s">
        <v>27</v>
      </c>
      <c r="B14">
        <f>HYPERLINK("https://www.suredividend.com/sure-analysis-CB/","Chubb Limited")</f>
        <v>0</v>
      </c>
      <c r="C14" t="s">
        <v>84</v>
      </c>
      <c r="D14">
        <v>208.6</v>
      </c>
      <c r="E14">
        <v>0.01649089165867689</v>
      </c>
      <c r="F14">
        <v>30</v>
      </c>
      <c r="G14">
        <v>0.03750000000000009</v>
      </c>
      <c r="H14">
        <v>0.03172498707259508</v>
      </c>
      <c r="I14">
        <v>3.270304337105089</v>
      </c>
      <c r="J14">
        <v>87413.738207</v>
      </c>
      <c r="K14">
        <v>14.23212930757734</v>
      </c>
      <c r="L14">
        <v>0.2272622888884704</v>
      </c>
      <c r="M14">
        <v>0.591934390037973</v>
      </c>
      <c r="N14">
        <v>231.37</v>
      </c>
      <c r="O14">
        <v>173.11</v>
      </c>
    </row>
    <row r="15" spans="1:15">
      <c r="A15" s="1" t="s">
        <v>28</v>
      </c>
      <c r="B15">
        <f>HYPERLINK("https://www.suredividend.com/sure-analysis-CHD/","Church &amp; Dwight Co., Inc.")</f>
        <v>0</v>
      </c>
      <c r="C15" t="s">
        <v>87</v>
      </c>
      <c r="D15">
        <v>84.02</v>
      </c>
      <c r="E15">
        <v>0.01297310164246608</v>
      </c>
      <c r="F15">
        <v>27</v>
      </c>
      <c r="G15">
        <v>0.03809523809523818</v>
      </c>
      <c r="H15">
        <v>0.04611986494485665</v>
      </c>
      <c r="I15">
        <v>1.054800746289309</v>
      </c>
      <c r="J15">
        <v>20445.730265</v>
      </c>
      <c r="K15">
        <v>49.39775372046388</v>
      </c>
      <c r="L15">
        <v>0.6278575870769696</v>
      </c>
      <c r="M15">
        <v>0.397758807676128</v>
      </c>
      <c r="N15">
        <v>103.97</v>
      </c>
      <c r="O15">
        <v>69.68000000000001</v>
      </c>
    </row>
    <row r="16" spans="1:15">
      <c r="A16" s="1" t="s">
        <v>29</v>
      </c>
      <c r="B16">
        <f>HYPERLINK("https://www.suredividend.com/sure-analysis-CHRW/","C.H. Robinson Worldwide, Inc.")</f>
        <v>0</v>
      </c>
      <c r="C16" t="s">
        <v>85</v>
      </c>
      <c r="D16">
        <v>100.95</v>
      </c>
      <c r="E16">
        <v>0.02417038137691926</v>
      </c>
      <c r="F16">
        <v>25</v>
      </c>
      <c r="G16">
        <v>0.1090909090909089</v>
      </c>
      <c r="H16">
        <v>0.05806999970214632</v>
      </c>
      <c r="I16">
        <v>2.241942877390161</v>
      </c>
      <c r="J16">
        <v>11908.666878</v>
      </c>
      <c r="K16">
        <v>11.08371691155023</v>
      </c>
      <c r="L16">
        <v>0.271750651804868</v>
      </c>
      <c r="M16">
        <v>0.749842262945234</v>
      </c>
      <c r="N16">
        <v>119.91</v>
      </c>
      <c r="O16">
        <v>86.06999999999999</v>
      </c>
    </row>
    <row r="17" spans="1:15">
      <c r="A17" s="1" t="s">
        <v>30</v>
      </c>
      <c r="B17">
        <f>HYPERLINK("https://www.suredividend.com/sure-analysis-CINF/","Cincinnati Financial Corp.")</f>
        <v>0</v>
      </c>
      <c r="C17" t="s">
        <v>84</v>
      </c>
      <c r="D17">
        <v>122.97</v>
      </c>
      <c r="E17">
        <v>0.02439619419370578</v>
      </c>
      <c r="F17">
        <v>63</v>
      </c>
      <c r="G17">
        <v>0.09523809523809534</v>
      </c>
      <c r="H17">
        <v>0.05417968868186729</v>
      </c>
      <c r="I17">
        <v>2.733139092982854</v>
      </c>
      <c r="J17">
        <v>19967.122645</v>
      </c>
      <c r="K17" t="s">
        <v>93</v>
      </c>
      <c r="L17" t="s">
        <v>93</v>
      </c>
      <c r="M17">
        <v>0.7765309908805881</v>
      </c>
      <c r="N17">
        <v>140.48</v>
      </c>
      <c r="O17">
        <v>88.09</v>
      </c>
    </row>
    <row r="18" spans="1:15">
      <c r="A18" s="1" t="s">
        <v>31</v>
      </c>
      <c r="B18">
        <f>HYPERLINK("https://www.suredividend.com/sure-analysis-CLX/","Clorox Co.")</f>
        <v>0</v>
      </c>
      <c r="C18" t="s">
        <v>87</v>
      </c>
      <c r="D18">
        <v>153.27</v>
      </c>
      <c r="E18">
        <v>0.03079532850525217</v>
      </c>
      <c r="F18">
        <v>45</v>
      </c>
      <c r="G18">
        <v>0.01724137931034475</v>
      </c>
      <c r="H18">
        <v>0.0421306158714021</v>
      </c>
      <c r="I18">
        <v>4.642052470367682</v>
      </c>
      <c r="J18">
        <v>18977.134689</v>
      </c>
      <c r="K18">
        <v>43.62559698537931</v>
      </c>
      <c r="L18">
        <v>1.322522071329824</v>
      </c>
      <c r="M18">
        <v>0.49063568383134</v>
      </c>
      <c r="N18">
        <v>157.77</v>
      </c>
      <c r="O18">
        <v>117.54</v>
      </c>
    </row>
    <row r="19" spans="1:15">
      <c r="A19" s="1" t="s">
        <v>32</v>
      </c>
      <c r="B19">
        <f>HYPERLINK("https://www.suredividend.com/sure-analysis-CTAS/","Cintas Corporation")</f>
        <v>0</v>
      </c>
      <c r="C19" t="s">
        <v>85</v>
      </c>
      <c r="D19">
        <v>437.16</v>
      </c>
      <c r="E19">
        <v>0.0105224631713789</v>
      </c>
      <c r="F19">
        <v>40</v>
      </c>
      <c r="G19" t="s">
        <v>93</v>
      </c>
      <c r="H19" t="s">
        <v>93</v>
      </c>
      <c r="I19">
        <v>4.383700498777509</v>
      </c>
      <c r="J19">
        <v>45129.654724</v>
      </c>
      <c r="K19">
        <v>35.25404489078037</v>
      </c>
      <c r="L19">
        <v>0.3566884051080154</v>
      </c>
      <c r="M19">
        <v>0.931092903386123</v>
      </c>
      <c r="N19">
        <v>469.02</v>
      </c>
      <c r="O19">
        <v>341.17</v>
      </c>
    </row>
    <row r="20" spans="1:15">
      <c r="A20" s="1" t="s">
        <v>33</v>
      </c>
      <c r="B20">
        <f>HYPERLINK("https://www.suredividend.com/sure-analysis-CVX/","Chevron Corp.")</f>
        <v>0</v>
      </c>
      <c r="C20" t="s">
        <v>88</v>
      </c>
      <c r="D20">
        <v>161.93</v>
      </c>
      <c r="E20">
        <v>0.03730006793058729</v>
      </c>
      <c r="F20">
        <v>36</v>
      </c>
      <c r="G20">
        <v>0.06338028169014098</v>
      </c>
      <c r="H20">
        <v>0.06157769502902544</v>
      </c>
      <c r="I20">
        <v>5.698485004240697</v>
      </c>
      <c r="J20">
        <v>314893.037216</v>
      </c>
      <c r="K20">
        <v>9.21629166201598</v>
      </c>
      <c r="L20">
        <v>0.3235936970040146</v>
      </c>
      <c r="M20">
        <v>0.604933696091924</v>
      </c>
      <c r="N20">
        <v>186.57</v>
      </c>
      <c r="O20">
        <v>126.19</v>
      </c>
    </row>
    <row r="21" spans="1:15">
      <c r="A21" s="1" t="s">
        <v>34</v>
      </c>
      <c r="B21">
        <f>HYPERLINK("https://www.suredividend.com/sure-analysis-KO/","Coca-Cola Co")</f>
        <v>0</v>
      </c>
      <c r="C21" t="s">
        <v>87</v>
      </c>
      <c r="D21">
        <v>60.09</v>
      </c>
      <c r="E21">
        <v>0.03062073556332168</v>
      </c>
      <c r="F21">
        <v>61</v>
      </c>
      <c r="G21">
        <v>0.04761904761904767</v>
      </c>
      <c r="H21">
        <v>0.02441897433224605</v>
      </c>
      <c r="I21">
        <v>1.741268720121097</v>
      </c>
      <c r="J21">
        <v>259989.737432</v>
      </c>
      <c r="K21">
        <v>26.19543953971587</v>
      </c>
      <c r="L21">
        <v>0.7637143509303056</v>
      </c>
      <c r="M21">
        <v>0.524375813008875</v>
      </c>
      <c r="N21">
        <v>65.77</v>
      </c>
      <c r="O21">
        <v>53.63</v>
      </c>
    </row>
    <row r="22" spans="1:15">
      <c r="A22" s="1" t="s">
        <v>35</v>
      </c>
      <c r="B22">
        <f>HYPERLINK("https://www.suredividend.com/sure-analysis-CL/","Colgate-Palmolive Co.")</f>
        <v>0</v>
      </c>
      <c r="C22" t="s">
        <v>87</v>
      </c>
      <c r="D22">
        <v>73.66</v>
      </c>
      <c r="E22">
        <v>0.02552267173499864</v>
      </c>
      <c r="F22">
        <v>60</v>
      </c>
      <c r="G22">
        <v>0.04444444444444451</v>
      </c>
      <c r="H22">
        <v>0.02275053066212362</v>
      </c>
      <c r="I22">
        <v>1.86225525275799</v>
      </c>
      <c r="J22">
        <v>61879.827431</v>
      </c>
      <c r="K22">
        <v>34.66656998924369</v>
      </c>
      <c r="L22">
        <v>0.8742982407314507</v>
      </c>
      <c r="M22">
        <v>0.4158282271694531</v>
      </c>
      <c r="N22">
        <v>82.73999999999999</v>
      </c>
      <c r="O22">
        <v>66.97</v>
      </c>
    </row>
    <row r="23" spans="1:15">
      <c r="A23" s="1" t="s">
        <v>36</v>
      </c>
      <c r="B23">
        <f>HYPERLINK("https://www.suredividend.com/sure-analysis-ED/","Consolidated Edison, Inc.")</f>
        <v>0</v>
      </c>
      <c r="C23" t="s">
        <v>89</v>
      </c>
      <c r="D23">
        <v>91.58</v>
      </c>
      <c r="E23">
        <v>0.03537890369076218</v>
      </c>
      <c r="F23">
        <v>49</v>
      </c>
      <c r="G23">
        <v>0.02531645569620244</v>
      </c>
      <c r="H23">
        <v>0.02526420565941589</v>
      </c>
      <c r="I23">
        <v>3.139349005446324</v>
      </c>
      <c r="J23">
        <v>33107.948208</v>
      </c>
      <c r="K23">
        <v>19.94454711340361</v>
      </c>
      <c r="L23">
        <v>0.6722374743996411</v>
      </c>
      <c r="M23">
        <v>0.4467954973837011</v>
      </c>
      <c r="N23">
        <v>100.42</v>
      </c>
      <c r="O23">
        <v>76.73</v>
      </c>
    </row>
    <row r="24" spans="1:15">
      <c r="A24" s="1" t="s">
        <v>37</v>
      </c>
      <c r="B24">
        <f>HYPERLINK("https://www.suredividend.com/sure-analysis-DOV/","Dover Corp.")</f>
        <v>0</v>
      </c>
      <c r="C24" t="s">
        <v>85</v>
      </c>
      <c r="D24">
        <v>148.92</v>
      </c>
      <c r="E24">
        <v>0.01356432984152565</v>
      </c>
      <c r="F24">
        <v>67</v>
      </c>
      <c r="G24">
        <v>0.01000000000000001</v>
      </c>
      <c r="H24">
        <v>0.01446882147577422</v>
      </c>
      <c r="I24">
        <v>1.998731728542657</v>
      </c>
      <c r="J24">
        <v>21705.842752</v>
      </c>
      <c r="K24">
        <v>20.37387997476948</v>
      </c>
      <c r="L24">
        <v>0.2693708529033231</v>
      </c>
      <c r="M24">
        <v>0.987606492704132</v>
      </c>
      <c r="N24">
        <v>161.03</v>
      </c>
      <c r="O24">
        <v>114.08</v>
      </c>
    </row>
    <row r="25" spans="1:15">
      <c r="A25" s="1" t="s">
        <v>38</v>
      </c>
      <c r="B25">
        <f>HYPERLINK("https://www.suredividend.com/sure-analysis-ECL/","Ecolab, Inc.")</f>
        <v>0</v>
      </c>
      <c r="C25" t="s">
        <v>86</v>
      </c>
      <c r="D25">
        <v>158.8</v>
      </c>
      <c r="E25">
        <v>0.01335012594458438</v>
      </c>
      <c r="F25">
        <v>31</v>
      </c>
      <c r="G25">
        <v>0.03921568627450989</v>
      </c>
      <c r="H25">
        <v>0.05268492238527456</v>
      </c>
      <c r="I25">
        <v>2.049309122848232</v>
      </c>
      <c r="J25">
        <v>46258.925225</v>
      </c>
      <c r="K25">
        <v>40.99878155153771</v>
      </c>
      <c r="L25">
        <v>0.5227829395021</v>
      </c>
      <c r="M25">
        <v>1.14743247763936</v>
      </c>
      <c r="N25">
        <v>183.57</v>
      </c>
      <c r="O25">
        <v>130.56</v>
      </c>
    </row>
    <row r="26" spans="1:15">
      <c r="A26" s="1" t="s">
        <v>39</v>
      </c>
      <c r="B26">
        <f>HYPERLINK("https://www.suredividend.com/sure-analysis-EMR/","Emerson Electric Co.")</f>
        <v>0</v>
      </c>
      <c r="C26" t="s">
        <v>85</v>
      </c>
      <c r="D26">
        <v>82.31</v>
      </c>
      <c r="E26">
        <v>0.02527031952375167</v>
      </c>
      <c r="F26">
        <v>66</v>
      </c>
      <c r="G26">
        <v>0.009708737864077666</v>
      </c>
      <c r="H26">
        <v>0.01403354261880141</v>
      </c>
      <c r="I26">
        <v>2.043059874816431</v>
      </c>
      <c r="J26">
        <v>48820.416</v>
      </c>
      <c r="K26">
        <v>15.44461119898766</v>
      </c>
      <c r="L26">
        <v>0.3862116965626523</v>
      </c>
      <c r="M26">
        <v>0.889501090223174</v>
      </c>
      <c r="N26">
        <v>99.06</v>
      </c>
      <c r="O26">
        <v>71.15000000000001</v>
      </c>
    </row>
    <row r="27" spans="1:15">
      <c r="A27" s="1" t="s">
        <v>40</v>
      </c>
      <c r="B27">
        <f>HYPERLINK("https://www.suredividend.com/sure-analysis-FRT/","Federal Realty Investment Trust.")</f>
        <v>0</v>
      </c>
      <c r="C27" t="s">
        <v>90</v>
      </c>
      <c r="D27">
        <v>107.29</v>
      </c>
      <c r="E27">
        <v>0.04026470314101967</v>
      </c>
      <c r="F27">
        <v>55</v>
      </c>
      <c r="G27">
        <v>0.009345794392523477</v>
      </c>
      <c r="H27">
        <v>0.01551127839748156</v>
      </c>
      <c r="I27">
        <v>4.242230857101854</v>
      </c>
      <c r="J27">
        <v>8874.818406</v>
      </c>
      <c r="K27">
        <v>0</v>
      </c>
      <c r="L27" t="s">
        <v>93</v>
      </c>
      <c r="M27">
        <v>0.8616865033360011</v>
      </c>
      <c r="N27">
        <v>125.35</v>
      </c>
      <c r="O27">
        <v>85.52</v>
      </c>
    </row>
    <row r="28" spans="1:15">
      <c r="A28" s="1" t="s">
        <v>41</v>
      </c>
      <c r="B28">
        <f>HYPERLINK("https://www.suredividend.com/sure-analysis-BEN/","Franklin Resources, Inc.")</f>
        <v>0</v>
      </c>
      <c r="C28" t="s">
        <v>84</v>
      </c>
      <c r="D28">
        <v>29.76</v>
      </c>
      <c r="E28">
        <v>0.04032258064516129</v>
      </c>
      <c r="F28">
        <v>43</v>
      </c>
      <c r="G28">
        <v>0.03448275862068995</v>
      </c>
      <c r="H28">
        <v>0.05457794330579446</v>
      </c>
      <c r="I28">
        <v>1.1494802436171</v>
      </c>
      <c r="J28">
        <v>15673.084769</v>
      </c>
      <c r="K28">
        <v>16.29557576331878</v>
      </c>
      <c r="L28">
        <v>0.5834925094503045</v>
      </c>
      <c r="M28">
        <v>1.28200021819711</v>
      </c>
      <c r="N28">
        <v>34.37</v>
      </c>
      <c r="O28">
        <v>20.01</v>
      </c>
    </row>
    <row r="29" spans="1:15">
      <c r="A29" s="1" t="s">
        <v>42</v>
      </c>
      <c r="B29">
        <f>HYPERLINK("https://www.suredividend.com/sure-analysis-GD/","General Dynamics Corp.")</f>
        <v>0</v>
      </c>
      <c r="C29" t="s">
        <v>85</v>
      </c>
      <c r="D29">
        <v>231.37</v>
      </c>
      <c r="E29">
        <v>0.02178329083286511</v>
      </c>
      <c r="F29">
        <v>31</v>
      </c>
      <c r="G29">
        <v>0.05882352941176472</v>
      </c>
      <c r="H29">
        <v>0.06261885889987062</v>
      </c>
      <c r="I29">
        <v>4.998809653600768</v>
      </c>
      <c r="J29">
        <v>64562.414504</v>
      </c>
      <c r="K29">
        <v>19.04496003069026</v>
      </c>
      <c r="L29">
        <v>0.4100746229368964</v>
      </c>
      <c r="M29">
        <v>0.596080328724783</v>
      </c>
      <c r="N29">
        <v>255.49</v>
      </c>
      <c r="O29">
        <v>204.68</v>
      </c>
    </row>
    <row r="30" spans="1:15">
      <c r="A30" s="1" t="s">
        <v>43</v>
      </c>
      <c r="B30">
        <f>HYPERLINK("https://www.suredividend.com/sure-analysis-GPC/","Genuine Parts Co.")</f>
        <v>0</v>
      </c>
      <c r="C30" t="s">
        <v>91</v>
      </c>
      <c r="D30">
        <v>179.76</v>
      </c>
      <c r="E30">
        <v>0.02113929684023142</v>
      </c>
      <c r="F30">
        <v>67</v>
      </c>
      <c r="G30">
        <v>0.09815950920245387</v>
      </c>
      <c r="H30">
        <v>0.04447514040041911</v>
      </c>
      <c r="I30">
        <v>3.550837884532817</v>
      </c>
      <c r="J30">
        <v>25428.805409</v>
      </c>
      <c r="K30">
        <v>21.42773333046268</v>
      </c>
      <c r="L30">
        <v>0.4267833995832713</v>
      </c>
      <c r="N30">
        <v>187.73</v>
      </c>
      <c r="O30">
        <v>112.84</v>
      </c>
    </row>
    <row r="31" spans="1:15">
      <c r="A31" s="1" t="s">
        <v>44</v>
      </c>
      <c r="B31">
        <f>HYPERLINK("https://www.suredividend.com/sure-analysis-HRL/","Hormel Foods Corp.")</f>
        <v>0</v>
      </c>
      <c r="C31" t="s">
        <v>87</v>
      </c>
      <c r="D31">
        <v>45.26</v>
      </c>
      <c r="E31">
        <v>0.02430402121078215</v>
      </c>
      <c r="F31">
        <v>57</v>
      </c>
      <c r="G31">
        <v>0.05769230769230771</v>
      </c>
      <c r="H31">
        <v>0.0796084730466029</v>
      </c>
      <c r="I31">
        <v>1.046085118391836</v>
      </c>
      <c r="J31">
        <v>24993.442634</v>
      </c>
      <c r="K31">
        <v>24.99376755253818</v>
      </c>
      <c r="L31">
        <v>0.5747720430724373</v>
      </c>
      <c r="M31">
        <v>0.274890210542745</v>
      </c>
      <c r="N31">
        <v>54.18</v>
      </c>
      <c r="O31">
        <v>43.47</v>
      </c>
    </row>
    <row r="32" spans="1:15">
      <c r="A32" s="1" t="s">
        <v>45</v>
      </c>
      <c r="B32">
        <f>HYPERLINK("https://www.suredividend.com/sure-analysis-ITW/","Illinois Tool Works, Inc.")</f>
        <v>0</v>
      </c>
      <c r="C32" t="s">
        <v>85</v>
      </c>
      <c r="D32">
        <v>233.89</v>
      </c>
      <c r="E32">
        <v>0.02240369404420882</v>
      </c>
      <c r="F32">
        <v>58</v>
      </c>
      <c r="G32">
        <v>0.07377049180327866</v>
      </c>
      <c r="H32">
        <v>0.1092650726196118</v>
      </c>
      <c r="I32">
        <v>5.01282567958981</v>
      </c>
      <c r="J32">
        <v>73320.07700799999</v>
      </c>
      <c r="K32">
        <v>24.16614271850363</v>
      </c>
      <c r="L32">
        <v>0.5130834881872887</v>
      </c>
      <c r="M32">
        <v>0.9202955366139121</v>
      </c>
      <c r="N32">
        <v>253.37</v>
      </c>
      <c r="O32">
        <v>171.29</v>
      </c>
    </row>
    <row r="33" spans="1:15">
      <c r="A33" s="1" t="s">
        <v>46</v>
      </c>
      <c r="B33">
        <f>HYPERLINK("https://www.suredividend.com/sure-analysis-JNJ/","Johnson &amp; Johnson")</f>
        <v>0</v>
      </c>
      <c r="C33" t="s">
        <v>83</v>
      </c>
      <c r="D33">
        <v>157.73</v>
      </c>
      <c r="E33">
        <v>0.02865656501616686</v>
      </c>
      <c r="F33">
        <v>60</v>
      </c>
      <c r="G33">
        <v>0.06603773584905648</v>
      </c>
      <c r="H33">
        <v>0.04656736199533262</v>
      </c>
      <c r="I33">
        <v>4.473961450455024</v>
      </c>
      <c r="J33">
        <v>417701.480138</v>
      </c>
      <c r="K33">
        <v>23.28195084656206</v>
      </c>
      <c r="L33">
        <v>0.6647788187897509</v>
      </c>
      <c r="M33">
        <v>0.322828443706475</v>
      </c>
      <c r="N33">
        <v>181.77</v>
      </c>
      <c r="O33">
        <v>151.62</v>
      </c>
    </row>
    <row r="34" spans="1:15">
      <c r="A34" s="1" t="s">
        <v>47</v>
      </c>
      <c r="B34">
        <f>HYPERLINK("https://www.suredividend.com/sure-analysis-KMB/","Kimberly-Clark Corp.")</f>
        <v>0</v>
      </c>
      <c r="C34" t="s">
        <v>87</v>
      </c>
      <c r="D34">
        <v>127.22</v>
      </c>
      <c r="E34">
        <v>0.03710108473510454</v>
      </c>
      <c r="F34">
        <v>51</v>
      </c>
      <c r="G34">
        <v>0.01754385964912264</v>
      </c>
      <c r="H34">
        <v>0.03012896281839894</v>
      </c>
      <c r="I34">
        <v>4.579424984645341</v>
      </c>
      <c r="J34">
        <v>42941.060013</v>
      </c>
      <c r="K34">
        <v>22.20323682175285</v>
      </c>
      <c r="L34">
        <v>0.8005987735393952</v>
      </c>
      <c r="M34">
        <v>0.402679114538075</v>
      </c>
      <c r="N34">
        <v>140.74</v>
      </c>
      <c r="O34">
        <v>107.82</v>
      </c>
    </row>
    <row r="35" spans="1:15">
      <c r="A35" s="1" t="s">
        <v>48</v>
      </c>
      <c r="B35">
        <f>HYPERLINK("https://www.suredividend.com/sure-analysis-LEG/","Leggett &amp; Platt, Inc.")</f>
        <v>0</v>
      </c>
      <c r="C35" t="s">
        <v>91</v>
      </c>
      <c r="D35">
        <v>34.62</v>
      </c>
      <c r="E35">
        <v>0.05083766608896592</v>
      </c>
      <c r="F35">
        <v>51</v>
      </c>
      <c r="G35">
        <v>0.04761904761904767</v>
      </c>
      <c r="H35">
        <v>0.04095039696925684</v>
      </c>
      <c r="I35">
        <v>1.708210534387782</v>
      </c>
      <c r="J35">
        <v>4589.829484</v>
      </c>
      <c r="K35">
        <v>12.6581066854385</v>
      </c>
      <c r="L35">
        <v>0.6446077488255781</v>
      </c>
      <c r="M35">
        <v>0.881972818317692</v>
      </c>
      <c r="N35">
        <v>40.91</v>
      </c>
      <c r="O35">
        <v>29.89</v>
      </c>
    </row>
    <row r="36" spans="1:15">
      <c r="A36" s="1" t="s">
        <v>49</v>
      </c>
      <c r="B36">
        <f>HYPERLINK("https://www.suredividend.com/sure-analysis-LIN/","Linde Plc")</f>
        <v>0</v>
      </c>
      <c r="C36" t="s">
        <v>86</v>
      </c>
      <c r="D36">
        <v>331.89</v>
      </c>
      <c r="E36">
        <v>0.01410105757931845</v>
      </c>
      <c r="F36">
        <v>29</v>
      </c>
      <c r="G36" t="s">
        <v>93</v>
      </c>
      <c r="H36" t="s">
        <v>93</v>
      </c>
      <c r="I36">
        <v>4.653899309211182</v>
      </c>
      <c r="J36">
        <v>158368.128803</v>
      </c>
      <c r="K36">
        <v>41.18806990982574</v>
      </c>
      <c r="L36">
        <v>0.6155951467210558</v>
      </c>
      <c r="M36">
        <v>0.9328362007033951</v>
      </c>
      <c r="N36">
        <v>347.6</v>
      </c>
      <c r="O36">
        <v>261.56</v>
      </c>
    </row>
    <row r="37" spans="1:15">
      <c r="A37" s="1" t="s">
        <v>50</v>
      </c>
      <c r="B37">
        <f>HYPERLINK("https://www.suredividend.com/sure-analysis-LOW/","Lowe`s Cos., Inc.")</f>
        <v>0</v>
      </c>
      <c r="C37" t="s">
        <v>91</v>
      </c>
      <c r="D37">
        <v>202.21</v>
      </c>
      <c r="E37">
        <v>0.02077048612828248</v>
      </c>
      <c r="F37">
        <v>60</v>
      </c>
      <c r="G37">
        <v>0.3125</v>
      </c>
      <c r="H37">
        <v>0.2069272376856006</v>
      </c>
      <c r="I37">
        <v>3.92045425163089</v>
      </c>
      <c r="J37">
        <v>132054.045629</v>
      </c>
      <c r="K37">
        <v>19.82495805873742</v>
      </c>
      <c r="L37">
        <v>0.3821105508412174</v>
      </c>
      <c r="M37">
        <v>0.9703288678770691</v>
      </c>
      <c r="N37">
        <v>233.55</v>
      </c>
      <c r="O37">
        <v>167.36</v>
      </c>
    </row>
    <row r="38" spans="1:15">
      <c r="A38" s="1" t="s">
        <v>51</v>
      </c>
      <c r="B38">
        <f>HYPERLINK("https://www.suredividend.com/sure-analysis-MKC/","McCormick &amp; Co., Inc.")</f>
        <v>0</v>
      </c>
      <c r="C38" t="s">
        <v>87</v>
      </c>
      <c r="D38">
        <v>75.40000000000001</v>
      </c>
      <c r="E38">
        <v>0.02068965517241379</v>
      </c>
      <c r="F38">
        <v>36</v>
      </c>
      <c r="G38">
        <v>0.05405405405405417</v>
      </c>
      <c r="H38" t="s">
        <v>93</v>
      </c>
      <c r="I38">
        <v>1.489397240505706</v>
      </c>
      <c r="J38">
        <v>20302.609737</v>
      </c>
      <c r="K38">
        <v>29.76922248848975</v>
      </c>
      <c r="L38">
        <v>0.5910306509943278</v>
      </c>
      <c r="M38">
        <v>0.496965608988055</v>
      </c>
      <c r="N38">
        <v>105.45</v>
      </c>
      <c r="O38">
        <v>70.48999999999999</v>
      </c>
    </row>
    <row r="39" spans="1:15">
      <c r="A39" s="1" t="s">
        <v>52</v>
      </c>
      <c r="B39">
        <f>HYPERLINK("https://www.suredividend.com/sure-analysis-MCD/","McDonald`s Corp")</f>
        <v>0</v>
      </c>
      <c r="C39" t="s">
        <v>91</v>
      </c>
      <c r="D39">
        <v>266.78</v>
      </c>
      <c r="E39">
        <v>0.02279031411650049</v>
      </c>
      <c r="F39">
        <v>47</v>
      </c>
      <c r="G39">
        <v>0.1014492753623188</v>
      </c>
      <c r="H39">
        <v>0.08518665103512735</v>
      </c>
      <c r="I39">
        <v>5.614350645059032</v>
      </c>
      <c r="J39">
        <v>197747.126601</v>
      </c>
      <c r="K39">
        <v>33.44390586542417</v>
      </c>
      <c r="L39">
        <v>0.7070970585716665</v>
      </c>
      <c r="M39">
        <v>0.495390689557945</v>
      </c>
      <c r="N39">
        <v>280.09</v>
      </c>
      <c r="O39">
        <v>214.09</v>
      </c>
    </row>
    <row r="40" spans="1:15">
      <c r="A40" s="1" t="s">
        <v>53</v>
      </c>
      <c r="B40">
        <f>HYPERLINK("https://www.suredividend.com/sure-analysis-MDT/","Medtronic Plc")</f>
        <v>0</v>
      </c>
      <c r="C40" t="s">
        <v>83</v>
      </c>
      <c r="D40">
        <v>83.98999999999999</v>
      </c>
      <c r="E40">
        <v>0.0323848077152042</v>
      </c>
      <c r="F40">
        <v>45</v>
      </c>
      <c r="G40">
        <v>0.07936507936507953</v>
      </c>
      <c r="H40">
        <v>0.08130999208865752</v>
      </c>
      <c r="I40">
        <v>2.63743394349721</v>
      </c>
      <c r="J40">
        <v>112799.262134</v>
      </c>
      <c r="K40">
        <v>26.09282029479528</v>
      </c>
      <c r="L40">
        <v>0.8165430165626036</v>
      </c>
      <c r="M40">
        <v>0.686034289167441</v>
      </c>
      <c r="N40">
        <v>111.55</v>
      </c>
      <c r="O40">
        <v>75.09999999999999</v>
      </c>
    </row>
    <row r="41" spans="1:15">
      <c r="A41" s="1" t="s">
        <v>54</v>
      </c>
      <c r="B41">
        <f>HYPERLINK("https://www.suredividend.com/sure-analysis-MMM/","3M Co.")</f>
        <v>0</v>
      </c>
      <c r="C41" t="s">
        <v>85</v>
      </c>
      <c r="D41">
        <v>108.91</v>
      </c>
      <c r="E41">
        <v>0.05509135983839868</v>
      </c>
      <c r="F41">
        <v>65</v>
      </c>
      <c r="G41">
        <v>0.006711409395973256</v>
      </c>
      <c r="H41">
        <v>0.01978934521903875</v>
      </c>
      <c r="I41">
        <v>5.862785485013029</v>
      </c>
      <c r="J41">
        <v>62200.995</v>
      </c>
      <c r="K41">
        <v>10.76887032548476</v>
      </c>
      <c r="L41">
        <v>0.5759121301584509</v>
      </c>
      <c r="M41">
        <v>0.77264534241321</v>
      </c>
      <c r="N41">
        <v>147.85</v>
      </c>
      <c r="O41">
        <v>104.45</v>
      </c>
    </row>
    <row r="42" spans="1:15">
      <c r="A42" s="1" t="s">
        <v>55</v>
      </c>
      <c r="B42">
        <f>HYPERLINK("https://www.suredividend.com/sure-analysis-NDSN/","Nordson Corp.")</f>
        <v>0</v>
      </c>
      <c r="C42" t="s">
        <v>85</v>
      </c>
      <c r="D42">
        <v>222.61</v>
      </c>
      <c r="E42">
        <v>0.01167961906473204</v>
      </c>
      <c r="F42">
        <v>59</v>
      </c>
      <c r="G42">
        <v>0.2745098039215685</v>
      </c>
      <c r="H42">
        <v>0.1672353193296932</v>
      </c>
      <c r="I42">
        <v>2.450623030921054</v>
      </c>
      <c r="J42">
        <v>14078.535328</v>
      </c>
      <c r="K42">
        <v>27.43802965147348</v>
      </c>
      <c r="L42">
        <v>0.2781637946561922</v>
      </c>
      <c r="M42">
        <v>0.8994632919812811</v>
      </c>
      <c r="N42">
        <v>250.59</v>
      </c>
      <c r="O42">
        <v>193.32</v>
      </c>
    </row>
    <row r="43" spans="1:15">
      <c r="A43" s="1" t="s">
        <v>56</v>
      </c>
      <c r="B43">
        <f>HYPERLINK("https://www.suredividend.com/sure-analysis-NUE/","Nucor Corp.")</f>
        <v>0</v>
      </c>
      <c r="C43" t="s">
        <v>86</v>
      </c>
      <c r="D43">
        <v>163.29</v>
      </c>
      <c r="E43">
        <v>0.01249311041704942</v>
      </c>
      <c r="F43">
        <v>50</v>
      </c>
      <c r="G43">
        <v>0.02000000000000002</v>
      </c>
      <c r="H43">
        <v>0.06061390336787298</v>
      </c>
      <c r="I43">
        <v>1.997344488312796</v>
      </c>
      <c r="J43">
        <v>43117.30134</v>
      </c>
      <c r="K43">
        <v>5.034214995649077</v>
      </c>
      <c r="L43">
        <v>0.06282933275598604</v>
      </c>
      <c r="M43">
        <v>1.190664387611572</v>
      </c>
      <c r="N43">
        <v>185.45</v>
      </c>
      <c r="O43">
        <v>99.28</v>
      </c>
    </row>
    <row r="44" spans="1:15">
      <c r="A44" s="1" t="s">
        <v>57</v>
      </c>
      <c r="B44">
        <f>HYPERLINK("https://www.suredividend.com/sure-analysis-PNR/","Pentair plc")</f>
        <v>0</v>
      </c>
      <c r="C44" t="s">
        <v>85</v>
      </c>
      <c r="D44">
        <v>55.12</v>
      </c>
      <c r="E44">
        <v>0.01596516690856314</v>
      </c>
      <c r="F44">
        <v>46</v>
      </c>
      <c r="G44">
        <v>0.04761904761904767</v>
      </c>
      <c r="H44" t="s">
        <v>93</v>
      </c>
      <c r="I44">
        <v>0.8441541756856491</v>
      </c>
      <c r="J44">
        <v>9348.441457999999</v>
      </c>
      <c r="K44">
        <v>17.48679659150767</v>
      </c>
      <c r="L44">
        <v>0.2621596818899531</v>
      </c>
      <c r="M44">
        <v>1.135039548094049</v>
      </c>
      <c r="N44">
        <v>60.85</v>
      </c>
      <c r="O44">
        <v>38.33</v>
      </c>
    </row>
    <row r="45" spans="1:15">
      <c r="A45" s="1" t="s">
        <v>58</v>
      </c>
      <c r="B45">
        <f>HYPERLINK("https://www.suredividend.com/sure-analysis-PEP/","PepsiCo Inc")</f>
        <v>0</v>
      </c>
      <c r="C45" t="s">
        <v>87</v>
      </c>
      <c r="D45">
        <v>176.31</v>
      </c>
      <c r="E45">
        <v>0.02869944983268107</v>
      </c>
      <c r="F45">
        <v>51</v>
      </c>
      <c r="G45">
        <v>0.06976744186046502</v>
      </c>
      <c r="H45">
        <v>0.07394092378577932</v>
      </c>
      <c r="I45">
        <v>4.481986479150071</v>
      </c>
      <c r="J45">
        <v>242781.861984</v>
      </c>
      <c r="K45">
        <v>27.24824489163636</v>
      </c>
      <c r="L45">
        <v>0.6981287350701045</v>
      </c>
      <c r="M45">
        <v>0.5010395303946831</v>
      </c>
      <c r="N45">
        <v>186.84</v>
      </c>
      <c r="O45">
        <v>150.36</v>
      </c>
    </row>
    <row r="46" spans="1:15">
      <c r="A46" s="1" t="s">
        <v>59</v>
      </c>
      <c r="B46">
        <f>HYPERLINK("https://www.suredividend.com/sure-analysis-PPG/","PPG Industries, Inc.")</f>
        <v>0</v>
      </c>
      <c r="C46" t="s">
        <v>86</v>
      </c>
      <c r="D46">
        <v>128.17</v>
      </c>
      <c r="E46">
        <v>0.01934930170866818</v>
      </c>
      <c r="F46">
        <v>51</v>
      </c>
      <c r="G46">
        <v>0.05084745762711873</v>
      </c>
      <c r="H46">
        <v>0.06619302030280272</v>
      </c>
      <c r="I46">
        <v>2.432107683695252</v>
      </c>
      <c r="J46">
        <v>30552.232891</v>
      </c>
      <c r="K46">
        <v>29.7780047666959</v>
      </c>
      <c r="L46">
        <v>0.5629878897442713</v>
      </c>
      <c r="M46">
        <v>1.145594408806705</v>
      </c>
      <c r="N46">
        <v>146.92</v>
      </c>
      <c r="O46">
        <v>105.47</v>
      </c>
    </row>
    <row r="47" spans="1:15">
      <c r="A47" s="1" t="s">
        <v>60</v>
      </c>
      <c r="B47">
        <f>HYPERLINK("https://www.suredividend.com/sure-analysis-PG/","Procter &amp; Gamble Co.")</f>
        <v>0</v>
      </c>
      <c r="C47" t="s">
        <v>87</v>
      </c>
      <c r="D47">
        <v>140.05</v>
      </c>
      <c r="E47">
        <v>0.02606212067118886</v>
      </c>
      <c r="F47">
        <v>66</v>
      </c>
      <c r="G47">
        <v>0.05001149689583806</v>
      </c>
      <c r="H47">
        <v>0.04952946419705073</v>
      </c>
      <c r="I47">
        <v>3.617497850516998</v>
      </c>
      <c r="J47">
        <v>330303.764881</v>
      </c>
      <c r="K47">
        <v>23.59818281638637</v>
      </c>
      <c r="L47">
        <v>0.648297105827419</v>
      </c>
      <c r="M47">
        <v>0.5118912985266121</v>
      </c>
      <c r="N47">
        <v>161.67</v>
      </c>
      <c r="O47">
        <v>120.56</v>
      </c>
    </row>
    <row r="48" spans="1:15">
      <c r="A48" s="1" t="s">
        <v>61</v>
      </c>
      <c r="B48">
        <f>HYPERLINK("https://www.suredividend.com/sure-analysis-ROP/","Roper Technologies Inc")</f>
        <v>0</v>
      </c>
      <c r="C48" t="s">
        <v>85</v>
      </c>
      <c r="D48">
        <v>431.04</v>
      </c>
      <c r="E48">
        <v>0.006333518930957683</v>
      </c>
      <c r="F48">
        <v>30</v>
      </c>
      <c r="G48">
        <v>0.1008064516129032</v>
      </c>
      <c r="H48">
        <v>0.1059506305412523</v>
      </c>
      <c r="I48">
        <v>2.536620893955785</v>
      </c>
      <c r="J48">
        <v>45356.342455</v>
      </c>
      <c r="K48">
        <v>15.61803741424882</v>
      </c>
      <c r="L48">
        <v>0.09329241978506013</v>
      </c>
      <c r="M48">
        <v>0.8015780286882701</v>
      </c>
      <c r="N48">
        <v>485.92</v>
      </c>
      <c r="O48">
        <v>355.66</v>
      </c>
    </row>
    <row r="49" spans="1:15">
      <c r="A49" s="1" t="s">
        <v>62</v>
      </c>
      <c r="B49">
        <f>HYPERLINK("https://www.suredividend.com/sure-analysis-SPGI/","S&amp;P Global Inc")</f>
        <v>0</v>
      </c>
      <c r="C49" t="s">
        <v>84</v>
      </c>
      <c r="D49">
        <v>348.13</v>
      </c>
      <c r="E49">
        <v>0.01034096458219631</v>
      </c>
      <c r="F49">
        <v>50</v>
      </c>
      <c r="G49">
        <v>0.1688311688311688</v>
      </c>
      <c r="H49">
        <v>0.1247461131420948</v>
      </c>
      <c r="I49">
        <v>2.548077099303792</v>
      </c>
      <c r="J49">
        <v>120156.39</v>
      </c>
      <c r="K49">
        <v>35.77193965517241</v>
      </c>
      <c r="L49">
        <v>0.2498114803239012</v>
      </c>
      <c r="M49">
        <v>0.964813845772402</v>
      </c>
      <c r="N49">
        <v>421.55</v>
      </c>
      <c r="O49">
        <v>279.32</v>
      </c>
    </row>
    <row r="50" spans="1:15">
      <c r="A50" s="1" t="s">
        <v>63</v>
      </c>
      <c r="B50">
        <f>HYPERLINK("https://www.suredividend.com/sure-analysis-SHW/","Sherwin-Williams Co.")</f>
        <v>0</v>
      </c>
      <c r="C50" t="s">
        <v>86</v>
      </c>
      <c r="D50">
        <v>223.05</v>
      </c>
      <c r="E50">
        <v>0.01084958529477695</v>
      </c>
      <c r="F50">
        <v>45</v>
      </c>
      <c r="G50">
        <v>0.008333333333333082</v>
      </c>
      <c r="H50" t="s">
        <v>93</v>
      </c>
      <c r="I50">
        <v>2.391279517932416</v>
      </c>
      <c r="J50">
        <v>59079.51598</v>
      </c>
      <c r="K50">
        <v>30.48793269670761</v>
      </c>
      <c r="L50">
        <v>0.3235831553359156</v>
      </c>
      <c r="M50">
        <v>0.8673032040864891</v>
      </c>
      <c r="N50">
        <v>282.96</v>
      </c>
      <c r="O50">
        <v>194.75</v>
      </c>
    </row>
    <row r="51" spans="1:15">
      <c r="A51" s="1" t="s">
        <v>64</v>
      </c>
      <c r="B51">
        <f>HYPERLINK("https://www.suredividend.com/sure-analysis-SJM/","J.M. Smucker Co.")</f>
        <v>0</v>
      </c>
      <c r="C51" t="s">
        <v>87</v>
      </c>
      <c r="D51">
        <v>149.24</v>
      </c>
      <c r="E51">
        <v>0.02733851514339319</v>
      </c>
      <c r="F51">
        <v>26</v>
      </c>
      <c r="G51">
        <v>0.03030303030303028</v>
      </c>
      <c r="H51">
        <v>0.03713728933664817</v>
      </c>
      <c r="I51">
        <v>3.987573762250028</v>
      </c>
      <c r="J51">
        <v>15977.208309</v>
      </c>
      <c r="K51">
        <v>27.95661996377953</v>
      </c>
      <c r="L51">
        <v>0.7523724079717035</v>
      </c>
      <c r="M51">
        <v>0.276397599173273</v>
      </c>
      <c r="N51">
        <v>161.95</v>
      </c>
      <c r="O51">
        <v>116.48</v>
      </c>
    </row>
    <row r="52" spans="1:15">
      <c r="A52" s="1" t="s">
        <v>65</v>
      </c>
      <c r="B52">
        <f>HYPERLINK("https://www.suredividend.com/sure-analysis-SWK/","Stanley Black &amp; Decker Inc")</f>
        <v>0</v>
      </c>
      <c r="C52" t="s">
        <v>85</v>
      </c>
      <c r="D52">
        <v>86.84</v>
      </c>
      <c r="E52">
        <v>0.03684937816674343</v>
      </c>
      <c r="F52">
        <v>55</v>
      </c>
      <c r="G52">
        <v>0.01265822784810133</v>
      </c>
      <c r="H52">
        <v>0.04893816562469966</v>
      </c>
      <c r="I52">
        <v>3.136731898739138</v>
      </c>
      <c r="J52">
        <v>13193.448475</v>
      </c>
      <c r="K52">
        <v>9.310174635156306</v>
      </c>
      <c r="L52">
        <v>0.3580744176642852</v>
      </c>
      <c r="M52">
        <v>1.178341861072127</v>
      </c>
      <c r="N52">
        <v>163.17</v>
      </c>
      <c r="O52">
        <v>69.54000000000001</v>
      </c>
    </row>
    <row r="53" spans="1:15">
      <c r="A53" s="1" t="s">
        <v>66</v>
      </c>
      <c r="B53">
        <f>HYPERLINK("https://www.suredividend.com/sure-analysis-SYY/","Sysco Corp.")</f>
        <v>0</v>
      </c>
      <c r="C53" t="s">
        <v>87</v>
      </c>
      <c r="D53">
        <v>76.55</v>
      </c>
      <c r="E53">
        <v>0.0256041802743305</v>
      </c>
      <c r="F53">
        <v>52</v>
      </c>
      <c r="G53">
        <v>0.04255319148936154</v>
      </c>
      <c r="H53">
        <v>0.06360094824680784</v>
      </c>
      <c r="I53">
        <v>1.921878276641909</v>
      </c>
      <c r="J53">
        <v>39953.512335</v>
      </c>
      <c r="K53">
        <v>28.13433462725108</v>
      </c>
      <c r="L53">
        <v>0.6913231210942118</v>
      </c>
      <c r="M53">
        <v>0.8261443743025431</v>
      </c>
      <c r="N53">
        <v>89.84</v>
      </c>
      <c r="O53">
        <v>69.7</v>
      </c>
    </row>
    <row r="54" spans="1:15">
      <c r="A54" s="1" t="s">
        <v>67</v>
      </c>
      <c r="B54">
        <f>HYPERLINK("https://www.suredividend.com/sure-analysis-TROW/","T. Rowe Price Group Inc.")</f>
        <v>0</v>
      </c>
      <c r="C54" t="s">
        <v>84</v>
      </c>
      <c r="D54">
        <v>112.66</v>
      </c>
      <c r="E54">
        <v>0.04331617255458903</v>
      </c>
      <c r="F54">
        <v>37</v>
      </c>
      <c r="G54">
        <v>0.1111111111111109</v>
      </c>
      <c r="H54">
        <v>0.1138241786028789</v>
      </c>
      <c r="I54">
        <v>4.725957099148772</v>
      </c>
      <c r="J54">
        <v>26642.884247</v>
      </c>
      <c r="K54">
        <v>17.50748077705349</v>
      </c>
      <c r="L54">
        <v>0.7053667312162346</v>
      </c>
      <c r="M54">
        <v>1.49925814451419</v>
      </c>
      <c r="N54">
        <v>152.84</v>
      </c>
      <c r="O54">
        <v>92.58</v>
      </c>
    </row>
    <row r="55" spans="1:15">
      <c r="A55" s="1" t="s">
        <v>68</v>
      </c>
      <c r="B55">
        <f>HYPERLINK("https://www.suredividend.com/sure-analysis-TGT/","Target Corp")</f>
        <v>0</v>
      </c>
      <c r="C55" t="s">
        <v>87</v>
      </c>
      <c r="D55">
        <v>165.5</v>
      </c>
      <c r="E55">
        <v>0.02610271903323263</v>
      </c>
      <c r="F55">
        <v>54</v>
      </c>
      <c r="G55">
        <v>0.2</v>
      </c>
      <c r="H55">
        <v>0.11032151746146</v>
      </c>
      <c r="I55">
        <v>4.090397627509715</v>
      </c>
      <c r="J55">
        <v>79726.692769</v>
      </c>
      <c r="K55">
        <v>23.12259071015081</v>
      </c>
      <c r="L55">
        <v>0.5557605472159938</v>
      </c>
      <c r="M55">
        <v>1.186794730055348</v>
      </c>
      <c r="N55">
        <v>247.48</v>
      </c>
      <c r="O55">
        <v>133.73</v>
      </c>
    </row>
    <row r="56" spans="1:15">
      <c r="A56" s="1" t="s">
        <v>69</v>
      </c>
      <c r="B56">
        <f>HYPERLINK("https://www.suredividend.com/sure-analysis-VFC/","VF Corp.")</f>
        <v>0</v>
      </c>
      <c r="C56" t="s">
        <v>91</v>
      </c>
      <c r="D56">
        <v>24.6</v>
      </c>
      <c r="E56">
        <v>0.04878048780487804</v>
      </c>
      <c r="F56">
        <v>0</v>
      </c>
      <c r="G56">
        <v>0.02000000000000002</v>
      </c>
      <c r="H56">
        <v>0.02085125936929089</v>
      </c>
      <c r="I56">
        <v>1.966954103923224</v>
      </c>
      <c r="J56">
        <v>10489.848328</v>
      </c>
      <c r="K56">
        <v>24.72557124796406</v>
      </c>
      <c r="L56">
        <v>1.804545049470848</v>
      </c>
      <c r="M56">
        <v>1.234167579011159</v>
      </c>
      <c r="N56">
        <v>57.75</v>
      </c>
      <c r="O56">
        <v>25.05</v>
      </c>
    </row>
    <row r="57" spans="1:15">
      <c r="A57" s="1" t="s">
        <v>70</v>
      </c>
      <c r="B57">
        <f>HYPERLINK("https://www.suredividend.com/sure-analysis-GWW/","W.W. Grainger Inc.")</f>
        <v>0</v>
      </c>
      <c r="C57" t="s">
        <v>85</v>
      </c>
      <c r="D57">
        <v>657.9400000000001</v>
      </c>
      <c r="E57">
        <v>0.01045688056661702</v>
      </c>
      <c r="F57">
        <v>51</v>
      </c>
      <c r="G57">
        <v>0</v>
      </c>
      <c r="H57">
        <v>0.04808838399458915</v>
      </c>
      <c r="I57">
        <v>6.836668533206117</v>
      </c>
      <c r="J57">
        <v>33028.107704</v>
      </c>
      <c r="K57">
        <v>21.34977873548804</v>
      </c>
      <c r="L57">
        <v>0.2258562449027459</v>
      </c>
      <c r="N57">
        <v>683.4400000000001</v>
      </c>
      <c r="O57">
        <v>435.43</v>
      </c>
    </row>
    <row r="58" spans="1:15">
      <c r="A58" s="1" t="s">
        <v>71</v>
      </c>
      <c r="B58">
        <f>HYPERLINK("https://www.suredividend.com/sure-analysis-WMT/","Walmart Inc")</f>
        <v>0</v>
      </c>
      <c r="C58" t="s">
        <v>87</v>
      </c>
      <c r="D58">
        <v>142.09</v>
      </c>
      <c r="E58">
        <v>0.01604616792173974</v>
      </c>
      <c r="F58">
        <v>50</v>
      </c>
      <c r="G58">
        <v>0.0181818181818183</v>
      </c>
      <c r="H58">
        <v>0.01493197894539389</v>
      </c>
      <c r="I58">
        <v>2.226840039871083</v>
      </c>
      <c r="J58">
        <v>394919.399908</v>
      </c>
      <c r="K58">
        <v>44.04141852434036</v>
      </c>
      <c r="L58">
        <v>0.6830797668316206</v>
      </c>
      <c r="M58">
        <v>0.4855322009173521</v>
      </c>
      <c r="N58">
        <v>159.88</v>
      </c>
      <c r="O58">
        <v>116.32</v>
      </c>
    </row>
    <row r="59" spans="1:15">
      <c r="A59" s="1" t="s">
        <v>72</v>
      </c>
      <c r="B59">
        <f>HYPERLINK("https://www.suredividend.com/sure-analysis-WBA/","Walgreens Boots Alliance Inc")</f>
        <v>0</v>
      </c>
      <c r="C59" t="s">
        <v>83</v>
      </c>
      <c r="D59">
        <v>36.21</v>
      </c>
      <c r="E59">
        <v>0.05302402651201325</v>
      </c>
      <c r="F59">
        <v>47</v>
      </c>
      <c r="G59">
        <v>0.005235602094240788</v>
      </c>
      <c r="H59">
        <v>0.03713728933664817</v>
      </c>
      <c r="I59">
        <v>1.882260967344389</v>
      </c>
      <c r="J59">
        <v>31705.630645</v>
      </c>
      <c r="K59" t="s">
        <v>93</v>
      </c>
      <c r="L59" t="s">
        <v>93</v>
      </c>
      <c r="M59">
        <v>0.8222316576786051</v>
      </c>
      <c r="N59">
        <v>46.66</v>
      </c>
      <c r="O59">
        <v>29.64</v>
      </c>
    </row>
    <row r="60" spans="1:15">
      <c r="A60" s="1" t="s">
        <v>73</v>
      </c>
      <c r="B60">
        <f>HYPERLINK("https://www.suredividend.com/sure-analysis-IBM/","International Business Machines Corp.")</f>
        <v>0</v>
      </c>
      <c r="C60" t="s">
        <v>92</v>
      </c>
      <c r="D60">
        <v>130.79</v>
      </c>
      <c r="E60">
        <v>0.05046257359125315</v>
      </c>
      <c r="F60">
        <v>27</v>
      </c>
      <c r="G60">
        <v>0.006097560975609539</v>
      </c>
      <c r="H60">
        <v>0.00998949894044987</v>
      </c>
      <c r="I60">
        <v>6.481483654901445</v>
      </c>
      <c r="J60">
        <v>122075.141532</v>
      </c>
      <c r="K60">
        <v>96.7314909130428</v>
      </c>
      <c r="L60">
        <v>4.501030315903781</v>
      </c>
      <c r="M60">
        <v>0.547531832495047</v>
      </c>
      <c r="N60">
        <v>151.35</v>
      </c>
      <c r="O60">
        <v>112.8</v>
      </c>
    </row>
    <row r="61" spans="1:15">
      <c r="A61" s="1" t="s">
        <v>74</v>
      </c>
      <c r="B61">
        <f>HYPERLINK("https://www.suredividend.com/sure-analysis-NEE/","NextEra Energy Inc")</f>
        <v>0</v>
      </c>
      <c r="C61" t="s">
        <v>89</v>
      </c>
      <c r="D61">
        <v>72.87</v>
      </c>
      <c r="E61">
        <v>0.02566213805406889</v>
      </c>
      <c r="F61">
        <v>28</v>
      </c>
      <c r="G61">
        <v>0.1038961038961039</v>
      </c>
      <c r="H61" t="s">
        <v>93</v>
      </c>
      <c r="I61">
        <v>1.687092221427607</v>
      </c>
      <c r="J61">
        <v>151163.539008</v>
      </c>
      <c r="K61">
        <v>39.47859467423348</v>
      </c>
      <c r="L61">
        <v>0.8696351656843336</v>
      </c>
      <c r="M61">
        <v>0.7321564154136461</v>
      </c>
      <c r="N61">
        <v>90.59999999999999</v>
      </c>
      <c r="O61">
        <v>66.18000000000001</v>
      </c>
    </row>
    <row r="62" spans="1:15">
      <c r="A62" s="1" t="s">
        <v>75</v>
      </c>
      <c r="B62">
        <f>HYPERLINK("https://www.suredividend.com/sure-analysis-WST/","West Pharmaceutical Services, Inc.")</f>
        <v>0</v>
      </c>
      <c r="C62" t="s">
        <v>83</v>
      </c>
      <c r="D62">
        <v>312.03</v>
      </c>
      <c r="E62">
        <v>0.002435663237509214</v>
      </c>
      <c r="F62">
        <v>30</v>
      </c>
      <c r="G62">
        <v>0.05555555555555558</v>
      </c>
      <c r="H62">
        <v>0.06298004826234438</v>
      </c>
      <c r="I62">
        <v>0.7391910859323381</v>
      </c>
      <c r="J62">
        <v>23225.628682</v>
      </c>
      <c r="K62">
        <v>36.83100012946401</v>
      </c>
      <c r="L62">
        <v>0.08949044623878186</v>
      </c>
      <c r="M62">
        <v>1.170344638864947</v>
      </c>
      <c r="N62">
        <v>422.87</v>
      </c>
      <c r="O62">
        <v>205.87</v>
      </c>
    </row>
    <row r="63" spans="1:15">
      <c r="A63" s="1" t="s">
        <v>76</v>
      </c>
      <c r="B63">
        <f>HYPERLINK("https://www.suredividend.com/sure-analysis-AMCR/","Amcor Plc")</f>
        <v>0</v>
      </c>
      <c r="C63" t="s">
        <v>91</v>
      </c>
      <c r="D63">
        <v>11.3</v>
      </c>
      <c r="E63">
        <v>0.04336283185840708</v>
      </c>
      <c r="F63">
        <v>3</v>
      </c>
      <c r="G63" t="s">
        <v>93</v>
      </c>
      <c r="H63" t="s">
        <v>93</v>
      </c>
      <c r="I63">
        <v>0.358845508273781</v>
      </c>
      <c r="J63">
        <v>16789.313638</v>
      </c>
      <c r="K63">
        <v>15.70562548026193</v>
      </c>
      <c r="L63">
        <v>0.5016012136899372</v>
      </c>
      <c r="N63">
        <v>13.33</v>
      </c>
      <c r="O63">
        <v>10.31</v>
      </c>
    </row>
    <row r="64" spans="1:15">
      <c r="A64" s="1" t="s">
        <v>77</v>
      </c>
      <c r="B64">
        <f>HYPERLINK("https://www.suredividend.com/sure-analysis-ATO/","Atmos Energy Corp.")</f>
        <v>0</v>
      </c>
      <c r="C64" t="s">
        <v>89</v>
      </c>
      <c r="D64">
        <v>116.15</v>
      </c>
      <c r="E64">
        <v>0.0254842875591907</v>
      </c>
      <c r="F64">
        <v>39</v>
      </c>
      <c r="G64">
        <v>0.08823529411764697</v>
      </c>
      <c r="H64">
        <v>0.08817312612555162</v>
      </c>
      <c r="I64">
        <v>2.82281665753847</v>
      </c>
      <c r="J64">
        <v>16765.762717</v>
      </c>
      <c r="K64">
        <v>21.0482370216185</v>
      </c>
      <c r="L64">
        <v>0.4969747636511391</v>
      </c>
      <c r="M64">
        <v>0.573556967287119</v>
      </c>
      <c r="N64">
        <v>120.73</v>
      </c>
      <c r="O64">
        <v>97.09</v>
      </c>
    </row>
    <row r="65" spans="1:15">
      <c r="A65" s="1" t="s">
        <v>78</v>
      </c>
      <c r="B65">
        <f>HYPERLINK("https://www.suredividend.com/sure-analysis-O/","Realty Income Corp.")</f>
        <v>0</v>
      </c>
      <c r="C65" t="s">
        <v>90</v>
      </c>
      <c r="D65">
        <v>66.08</v>
      </c>
      <c r="E65">
        <v>0.04615617433414043</v>
      </c>
      <c r="F65">
        <v>26</v>
      </c>
      <c r="G65">
        <v>0.002016129032258007</v>
      </c>
      <c r="H65">
        <v>0.01080433622418964</v>
      </c>
      <c r="I65">
        <v>2.912414373880618</v>
      </c>
      <c r="J65">
        <v>41467.413289</v>
      </c>
      <c r="K65">
        <v>64.17276393305931</v>
      </c>
      <c r="L65">
        <v>2.600369976679123</v>
      </c>
      <c r="M65">
        <v>0.5655037619637451</v>
      </c>
      <c r="N65">
        <v>73.37</v>
      </c>
      <c r="O65">
        <v>54.64</v>
      </c>
    </row>
    <row r="66" spans="1:15">
      <c r="A66" s="1" t="s">
        <v>79</v>
      </c>
      <c r="B66">
        <f>HYPERLINK("https://www.suredividend.com/sure-analysis-ESS/","Essex Property Trust, Inc.")</f>
        <v>0</v>
      </c>
      <c r="C66" t="s">
        <v>90</v>
      </c>
      <c r="D66">
        <v>232.24</v>
      </c>
      <c r="E66">
        <v>0.03978642783327592</v>
      </c>
      <c r="F66">
        <v>29</v>
      </c>
      <c r="G66">
        <v>0.05263157894736858</v>
      </c>
      <c r="H66">
        <v>0.03414621632574555</v>
      </c>
      <c r="I66">
        <v>8.675102264251006</v>
      </c>
      <c r="J66">
        <v>15335.645296</v>
      </c>
      <c r="K66">
        <v>42.59617496600227</v>
      </c>
      <c r="L66">
        <v>1.571576497146921</v>
      </c>
      <c r="M66">
        <v>0.7235032318332071</v>
      </c>
      <c r="N66">
        <v>353.43</v>
      </c>
      <c r="O66">
        <v>203.13</v>
      </c>
    </row>
    <row r="67" spans="1:15">
      <c r="A67" s="1" t="s">
        <v>80</v>
      </c>
      <c r="B67">
        <f>HYPERLINK("https://www.suredividend.com/sure-analysis-ALB/","Albemarle Corp.")</f>
        <v>0</v>
      </c>
      <c r="C67" t="s">
        <v>86</v>
      </c>
      <c r="D67">
        <v>253.85</v>
      </c>
      <c r="E67">
        <v>0.006224148118967895</v>
      </c>
      <c r="F67">
        <v>27</v>
      </c>
      <c r="G67">
        <v>0.01282051282051277</v>
      </c>
      <c r="H67">
        <v>0.03349994468245687</v>
      </c>
      <c r="I67">
        <v>1.576483568438062</v>
      </c>
      <c r="J67">
        <v>30238.250046</v>
      </c>
      <c r="K67">
        <v>11.24175409982318</v>
      </c>
      <c r="L67">
        <v>0.06902292331164896</v>
      </c>
      <c r="M67">
        <v>1.30466666532952</v>
      </c>
      <c r="N67">
        <v>334.02</v>
      </c>
      <c r="O67">
        <v>168.83</v>
      </c>
    </row>
    <row r="68" spans="1:15">
      <c r="A68" s="1" t="s">
        <v>81</v>
      </c>
      <c r="B68">
        <f>HYPERLINK("https://www.suredividend.com/sure-analysis-EXPD/","Expeditors International Of Washington, Inc.")</f>
        <v>0</v>
      </c>
      <c r="C68" t="s">
        <v>85</v>
      </c>
      <c r="D68">
        <v>107.74</v>
      </c>
      <c r="E68">
        <v>0.01243734917393726</v>
      </c>
      <c r="F68">
        <v>27</v>
      </c>
      <c r="G68" t="s">
        <v>93</v>
      </c>
      <c r="H68" t="s">
        <v>93</v>
      </c>
      <c r="I68">
        <v>1.336046762423824</v>
      </c>
      <c r="J68">
        <v>17727.793178</v>
      </c>
      <c r="K68">
        <v>11.14286273188116</v>
      </c>
      <c r="L68">
        <v>0.1404886185514011</v>
      </c>
      <c r="M68">
        <v>0.8929308603755781</v>
      </c>
      <c r="N68">
        <v>119.9</v>
      </c>
      <c r="O68">
        <v>85.56999999999999</v>
      </c>
    </row>
    <row r="69" spans="1:15">
      <c r="A69" s="1" t="s">
        <v>82</v>
      </c>
      <c r="B69">
        <f>HYPERLINK("https://www.suredividend.com/sure-analysis-XOM/","Exxon Mobil Corp.")</f>
        <v>0</v>
      </c>
      <c r="C69" t="s">
        <v>88</v>
      </c>
      <c r="D69">
        <v>110.74</v>
      </c>
      <c r="E69">
        <v>0.03286978508217447</v>
      </c>
      <c r="F69">
        <v>40</v>
      </c>
      <c r="G69">
        <v>0.03409090909090917</v>
      </c>
      <c r="H69">
        <v>0.02104646949148581</v>
      </c>
      <c r="I69">
        <v>3.537328257447028</v>
      </c>
      <c r="J69">
        <v>458283.691889</v>
      </c>
      <c r="K69">
        <v>8.836939681621288</v>
      </c>
      <c r="L69">
        <v>0.2892337087037635</v>
      </c>
      <c r="M69">
        <v>0.569373646239121</v>
      </c>
      <c r="N69">
        <v>118.72</v>
      </c>
      <c r="O69">
        <v>71.44</v>
      </c>
    </row>
  </sheetData>
  <autoFilter ref="A1:O69"/>
  <conditionalFormatting sqref="A1:O1">
    <cfRule type="cellIs" dxfId="8" priority="16" operator="notEqual">
      <formula>-13.345</formula>
    </cfRule>
  </conditionalFormatting>
  <conditionalFormatting sqref="A2:A69">
    <cfRule type="cellIs" dxfId="0" priority="1" operator="notEqual">
      <formula>"None"</formula>
    </cfRule>
  </conditionalFormatting>
  <conditionalFormatting sqref="B2:B69">
    <cfRule type="cellIs" dxfId="1" priority="2" operator="notEqual">
      <formula>"None"</formula>
    </cfRule>
  </conditionalFormatting>
  <conditionalFormatting sqref="C2:C69">
    <cfRule type="cellIs" dxfId="0" priority="3" operator="notEqual">
      <formula>"None"</formula>
    </cfRule>
  </conditionalFormatting>
  <conditionalFormatting sqref="D2:D69">
    <cfRule type="cellIs" dxfId="2" priority="4" operator="notEqual">
      <formula>"None"</formula>
    </cfRule>
  </conditionalFormatting>
  <conditionalFormatting sqref="E2:E69">
    <cfRule type="cellIs" dxfId="3" priority="5" operator="notEqual">
      <formula>"None"</formula>
    </cfRule>
  </conditionalFormatting>
  <conditionalFormatting sqref="F2:F69">
    <cfRule type="cellIs" dxfId="4" priority="6" operator="notEqual">
      <formula>"None"</formula>
    </cfRule>
  </conditionalFormatting>
  <conditionalFormatting sqref="G2:G69">
    <cfRule type="cellIs" dxfId="3" priority="7" operator="notEqual">
      <formula>"None"</formula>
    </cfRule>
  </conditionalFormatting>
  <conditionalFormatting sqref="H2:H69">
    <cfRule type="cellIs" dxfId="3" priority="8" operator="notEqual">
      <formula>"None"</formula>
    </cfRule>
  </conditionalFormatting>
  <conditionalFormatting sqref="I2:I69">
    <cfRule type="cellIs" dxfId="2" priority="9" operator="notEqual">
      <formula>"None"</formula>
    </cfRule>
  </conditionalFormatting>
  <conditionalFormatting sqref="J2:J69">
    <cfRule type="cellIs" dxfId="5" priority="10" operator="notEqual">
      <formula>"None"</formula>
    </cfRule>
  </conditionalFormatting>
  <conditionalFormatting sqref="K2:K69">
    <cfRule type="cellIs" dxfId="6" priority="11" operator="notEqual">
      <formula>"None"</formula>
    </cfRule>
  </conditionalFormatting>
  <conditionalFormatting sqref="L2:L69">
    <cfRule type="cellIs" dxfId="3" priority="12" operator="notEqual">
      <formula>"None"</formula>
    </cfRule>
  </conditionalFormatting>
  <conditionalFormatting sqref="M2:M69">
    <cfRule type="cellIs" dxfId="7" priority="13" operator="notEqual">
      <formula>"None"</formula>
    </cfRule>
  </conditionalFormatting>
  <conditionalFormatting sqref="N2:N69">
    <cfRule type="cellIs" dxfId="2" priority="14" operator="notEqual">
      <formula>"None"</formula>
    </cfRule>
  </conditionalFormatting>
  <conditionalFormatting sqref="O2:O69">
    <cfRule type="cellIs" dxfId="2" priority="15" operator="notEqual">
      <formula>"None"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69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5"/>
  <cols>
    <col min="1" max="1" width="25.7109375" customWidth="1"/>
    <col min="2" max="2" width="45.7109375" customWidth="1"/>
    <col min="3" max="3" width="25.7109375" customWidth="1"/>
    <col min="4" max="4" width="25.7109375" customWidth="1"/>
    <col min="5" max="5" width="25.7109375" customWidth="1"/>
    <col min="6" max="6" width="25.7109375" customWidth="1"/>
    <col min="7" max="7" width="25.7109375" customWidth="1"/>
    <col min="8" max="8" width="25.7109375" customWidth="1"/>
    <col min="9" max="9" width="25.7109375" customWidth="1"/>
  </cols>
  <sheetData>
    <row r="1" spans="1:9">
      <c r="A1" s="1" t="s">
        <v>14</v>
      </c>
      <c r="B1" s="1" t="s">
        <v>0</v>
      </c>
      <c r="C1" s="1" t="s">
        <v>94</v>
      </c>
      <c r="D1" s="1" t="s">
        <v>95</v>
      </c>
      <c r="E1" s="1" t="s">
        <v>96</v>
      </c>
      <c r="F1" s="1" t="s">
        <v>97</v>
      </c>
      <c r="G1" s="1" t="s">
        <v>98</v>
      </c>
      <c r="H1" s="1" t="s">
        <v>99</v>
      </c>
      <c r="I1" s="1" t="s">
        <v>100</v>
      </c>
    </row>
    <row r="2" spans="1:9">
      <c r="A2" s="1" t="s">
        <v>15</v>
      </c>
      <c r="B2">
        <f>HYPERLINK("https://www.suredividend.com/sure-analysis-ABT/","Abbott Laboratories")</f>
        <v>0</v>
      </c>
      <c r="C2">
        <v>-0.042776432606941</v>
      </c>
      <c r="D2">
        <v>0.032283770688711</v>
      </c>
      <c r="E2">
        <v>-0.02028723188463</v>
      </c>
      <c r="F2">
        <v>-0.023377992243019</v>
      </c>
      <c r="G2">
        <v>-0.06978933002870601</v>
      </c>
      <c r="H2">
        <v>-0.120775931302897</v>
      </c>
      <c r="I2">
        <v>0.92552959279577</v>
      </c>
    </row>
    <row r="3" spans="1:9">
      <c r="A3" s="1" t="s">
        <v>16</v>
      </c>
      <c r="B3">
        <f>HYPERLINK("https://www.suredividend.com/sure-analysis-ABBV/","Abbvie Inc")</f>
        <v>0</v>
      </c>
      <c r="C3">
        <v>0.014142091152815</v>
      </c>
      <c r="D3">
        <v>-0.014399370507931</v>
      </c>
      <c r="E3">
        <v>0.0920990806909</v>
      </c>
      <c r="F3">
        <v>-0.054833523020434</v>
      </c>
      <c r="G3">
        <v>0.090534312082653</v>
      </c>
      <c r="H3">
        <v>0.549961176704383</v>
      </c>
      <c r="I3">
        <v>0.612953086740867</v>
      </c>
    </row>
    <row r="4" spans="1:9">
      <c r="A4" s="1" t="s">
        <v>17</v>
      </c>
      <c r="B4">
        <f>HYPERLINK("https://www.suredividend.com/sure-analysis-AFL/","Aflac Inc.")</f>
        <v>0</v>
      </c>
      <c r="C4">
        <v>-0.029177845046315</v>
      </c>
      <c r="D4">
        <v>-0.016313010136074</v>
      </c>
      <c r="E4">
        <v>0.09443160394102601</v>
      </c>
      <c r="F4">
        <v>-0.029986925728348</v>
      </c>
      <c r="G4">
        <v>0.126359441317923</v>
      </c>
      <c r="H4">
        <v>0.5405456423011581</v>
      </c>
      <c r="I4">
        <v>0.716153164876378</v>
      </c>
    </row>
    <row r="5" spans="1:9">
      <c r="A5" s="1" t="s">
        <v>18</v>
      </c>
      <c r="B5">
        <f>HYPERLINK("https://www.suredividend.com/sure-analysis-AOS/","A.O. Smith Corp.")</f>
        <v>0</v>
      </c>
      <c r="C5">
        <v>0.123642446412248</v>
      </c>
      <c r="D5">
        <v>0.102739793424889</v>
      </c>
      <c r="E5">
        <v>0.06018990076092701</v>
      </c>
      <c r="F5">
        <v>0.180570796499021</v>
      </c>
      <c r="G5">
        <v>-0.036658275870467</v>
      </c>
      <c r="H5">
        <v>0.198240774401414</v>
      </c>
      <c r="I5">
        <v>0.123325202980386</v>
      </c>
    </row>
    <row r="6" spans="1:9">
      <c r="A6" s="1" t="s">
        <v>19</v>
      </c>
      <c r="B6">
        <f>HYPERLINK("https://www.suredividend.com/sure-analysis-APD/","Air Products &amp; Chemicals Inc.")</f>
        <v>0</v>
      </c>
      <c r="C6">
        <v>-0.076529433127538</v>
      </c>
      <c r="D6">
        <v>-0.05163022563748201</v>
      </c>
      <c r="E6">
        <v>0.05811639318154001</v>
      </c>
      <c r="F6">
        <v>-0.092616622331797</v>
      </c>
      <c r="G6">
        <v>0.185630854293424</v>
      </c>
      <c r="H6">
        <v>0.115758275642674</v>
      </c>
      <c r="I6">
        <v>0.922085811157182</v>
      </c>
    </row>
    <row r="7" spans="1:9">
      <c r="A7" s="1" t="s">
        <v>20</v>
      </c>
      <c r="B7">
        <f>HYPERLINK("https://www.suredividend.com/sure-analysis-ADM/","Archer Daniels Midland Co.")</f>
        <v>0</v>
      </c>
      <c r="C7">
        <v>-0.034863900313825</v>
      </c>
      <c r="D7">
        <v>-0.137818074224363</v>
      </c>
      <c r="E7">
        <v>-0.05973381212884601</v>
      </c>
      <c r="F7">
        <v>-0.116460644651278</v>
      </c>
      <c r="G7">
        <v>0.08851977853378701</v>
      </c>
      <c r="H7">
        <v>0.523153463451971</v>
      </c>
      <c r="I7">
        <v>1.170847479273315</v>
      </c>
    </row>
    <row r="8" spans="1:9">
      <c r="A8" s="1" t="s">
        <v>21</v>
      </c>
      <c r="B8">
        <f>HYPERLINK("https://www.suredividend.com/sure-analysis-ADP/","Automatic Data Processing Inc.")</f>
        <v>0</v>
      </c>
      <c r="C8">
        <v>-0.023713980789754</v>
      </c>
      <c r="D8">
        <v>-0.102401471983873</v>
      </c>
      <c r="E8">
        <v>-0.115520156680501</v>
      </c>
      <c r="F8">
        <v>-0.042556309135058</v>
      </c>
      <c r="G8">
        <v>0.162625180663295</v>
      </c>
      <c r="H8">
        <v>0.375868885912888</v>
      </c>
      <c r="I8">
        <v>1.182029302994798</v>
      </c>
    </row>
    <row r="9" spans="1:9">
      <c r="A9" s="1" t="s">
        <v>22</v>
      </c>
      <c r="B9">
        <f>HYPERLINK("https://www.suredividend.com/sure-analysis-BDX/","Becton, Dickinson And Co.")</f>
        <v>0</v>
      </c>
      <c r="C9">
        <v>-0.035690341917419</v>
      </c>
      <c r="D9">
        <v>0.087930036470482</v>
      </c>
      <c r="E9">
        <v>-0.06619612401887001</v>
      </c>
      <c r="F9">
        <v>-0.038458513566653</v>
      </c>
      <c r="G9">
        <v>-0.03797958401626601</v>
      </c>
      <c r="H9">
        <v>0.006538051641675001</v>
      </c>
      <c r="I9">
        <v>0.19670275405096</v>
      </c>
    </row>
    <row r="10" spans="1:9">
      <c r="A10" s="1" t="s">
        <v>23</v>
      </c>
      <c r="B10">
        <f>HYPERLINK("https://www.suredividend.com/sure-analysis-BF.B/","Brown-Forman Corp.")</f>
        <v>0</v>
      </c>
      <c r="C10">
        <v>-0.015594541910331</v>
      </c>
      <c r="D10">
        <v>-0.05666613021887001</v>
      </c>
      <c r="E10">
        <v>-0.150052887036655</v>
      </c>
      <c r="F10">
        <v>-0.000456760048721</v>
      </c>
      <c r="G10">
        <v>-0.002202298354431</v>
      </c>
      <c r="H10">
        <v>-0.113409329391729</v>
      </c>
      <c r="I10">
        <v>0.28270757784169</v>
      </c>
    </row>
    <row r="11" spans="1:9">
      <c r="A11" s="1" t="s">
        <v>24</v>
      </c>
      <c r="B11">
        <f>HYPERLINK("https://www.suredividend.com/sure-analysis-BRO/","Brown &amp; Brown, Inc.")</f>
        <v>0</v>
      </c>
      <c r="C11">
        <v>-0.046943841244343</v>
      </c>
      <c r="D11">
        <v>0.01481842545651</v>
      </c>
      <c r="E11">
        <v>-0.146187453826463</v>
      </c>
      <c r="F11">
        <v>0.014284759522879</v>
      </c>
      <c r="G11">
        <v>-0.12172493405703</v>
      </c>
      <c r="H11">
        <v>0.319332441119613</v>
      </c>
      <c r="I11">
        <v>1.282712814382634</v>
      </c>
    </row>
    <row r="12" spans="1:9">
      <c r="A12" s="1" t="s">
        <v>25</v>
      </c>
      <c r="B12">
        <f>HYPERLINK("https://www.suredividend.com/sure-analysis-CAH/","Cardinal Health, Inc.")</f>
        <v>0</v>
      </c>
      <c r="C12">
        <v>0.030207924676343</v>
      </c>
      <c r="D12">
        <v>0.020669926384278</v>
      </c>
      <c r="E12">
        <v>0.160897300817991</v>
      </c>
      <c r="F12">
        <v>0.024847144529725</v>
      </c>
      <c r="G12">
        <v>0.500671473336317</v>
      </c>
      <c r="H12">
        <v>0.6398458819635681</v>
      </c>
      <c r="I12">
        <v>0.363579716968069</v>
      </c>
    </row>
    <row r="13" spans="1:9">
      <c r="A13" s="1" t="s">
        <v>26</v>
      </c>
      <c r="B13">
        <f>HYPERLINK("https://www.suredividend.com/sure-analysis-CAT/","Caterpillar Inc.")</f>
        <v>0</v>
      </c>
      <c r="C13">
        <v>-0.015221365551228</v>
      </c>
      <c r="D13">
        <v>0.07579727479741101</v>
      </c>
      <c r="E13">
        <v>0.270015857900094</v>
      </c>
      <c r="F13">
        <v>0.039287752980103</v>
      </c>
      <c r="G13">
        <v>0.321144334178764</v>
      </c>
      <c r="H13">
        <v>0.294371086824567</v>
      </c>
      <c r="I13">
        <v>0.784873058566079</v>
      </c>
    </row>
    <row r="14" spans="1:9">
      <c r="A14" s="1" t="s">
        <v>27</v>
      </c>
      <c r="B14">
        <f>HYPERLINK("https://www.suredividend.com/sure-analysis-CB/","Chubb Limited")</f>
        <v>0</v>
      </c>
      <c r="C14">
        <v>-0.04515573287391701</v>
      </c>
      <c r="D14">
        <v>0.00608783216997</v>
      </c>
      <c r="E14">
        <v>0.049015486439154</v>
      </c>
      <c r="F14">
        <v>-0.045285584768812</v>
      </c>
      <c r="G14">
        <v>0.04553210142470501</v>
      </c>
      <c r="H14">
        <v>0.322235287691804</v>
      </c>
      <c r="I14">
        <v>0.5853074718180941</v>
      </c>
    </row>
    <row r="15" spans="1:9">
      <c r="A15" s="1" t="s">
        <v>28</v>
      </c>
      <c r="B15">
        <f>HYPERLINK("https://www.suredividend.com/sure-analysis-CHD/","Church &amp; Dwight Co., Inc.")</f>
        <v>0</v>
      </c>
      <c r="C15">
        <v>0.024308060221195</v>
      </c>
      <c r="D15">
        <v>0.09990376826663401</v>
      </c>
      <c r="E15">
        <v>-0.04934056370087601</v>
      </c>
      <c r="F15">
        <v>0.042732362041455</v>
      </c>
      <c r="G15">
        <v>-0.141187432921285</v>
      </c>
      <c r="H15">
        <v>0.026979982593559</v>
      </c>
      <c r="I15">
        <v>0.7930098724690161</v>
      </c>
    </row>
    <row r="16" spans="1:9">
      <c r="A16" s="1" t="s">
        <v>29</v>
      </c>
      <c r="B16">
        <f>HYPERLINK("https://www.suredividend.com/sure-analysis-CHRW/","C.H. Robinson Worldwide, Inc.")</f>
        <v>0</v>
      </c>
      <c r="C16">
        <v>0.08516571918910201</v>
      </c>
      <c r="D16">
        <v>0.04840356024045801</v>
      </c>
      <c r="E16">
        <v>-0.138819679889817</v>
      </c>
      <c r="F16">
        <v>0.104958497160332</v>
      </c>
      <c r="G16">
        <v>0.123652910424304</v>
      </c>
      <c r="H16">
        <v>0.164140737101189</v>
      </c>
      <c r="I16">
        <v>0.228893388609444</v>
      </c>
    </row>
    <row r="17" spans="1:9">
      <c r="A17" s="1" t="s">
        <v>30</v>
      </c>
      <c r="B17">
        <f>HYPERLINK("https://www.suredividend.com/sure-analysis-CINF/","Cincinnati Financial Corp.")</f>
        <v>0</v>
      </c>
      <c r="C17">
        <v>0.216762452107279</v>
      </c>
      <c r="D17">
        <v>0.196510029943362</v>
      </c>
      <c r="E17">
        <v>0.212636699657869</v>
      </c>
      <c r="F17">
        <v>0.240648500830159</v>
      </c>
      <c r="G17">
        <v>0.036745160482078</v>
      </c>
      <c r="H17">
        <v>0.405433872250785</v>
      </c>
      <c r="I17">
        <v>0.8739581335654321</v>
      </c>
    </row>
    <row r="18" spans="1:9">
      <c r="A18" s="1" t="s">
        <v>31</v>
      </c>
      <c r="B18">
        <f>HYPERLINK("https://www.suredividend.com/sure-analysis-CLX/","Clorox Co.")</f>
        <v>0</v>
      </c>
      <c r="C18">
        <v>0.08086469175340201</v>
      </c>
      <c r="D18">
        <v>0.05531417973244501</v>
      </c>
      <c r="E18">
        <v>0.050636824194942</v>
      </c>
      <c r="F18">
        <v>0.103894564165353</v>
      </c>
      <c r="G18">
        <v>0.054179458219141</v>
      </c>
      <c r="H18">
        <v>-0.141194970487137</v>
      </c>
      <c r="I18">
        <v>0.325212242708011</v>
      </c>
    </row>
    <row r="19" spans="1:9">
      <c r="A19" s="1" t="s">
        <v>32</v>
      </c>
      <c r="B19">
        <f>HYPERLINK("https://www.suredividend.com/sure-analysis-CTAS/","Cintas Corporation")</f>
        <v>0</v>
      </c>
      <c r="C19">
        <v>0.016049277360404</v>
      </c>
      <c r="D19">
        <v>-0.009184177735536</v>
      </c>
      <c r="E19">
        <v>0.013530784314441</v>
      </c>
      <c r="F19">
        <v>-0.014120432703674</v>
      </c>
      <c r="G19">
        <v>0.207736694364022</v>
      </c>
      <c r="H19">
        <v>0.33051192502396</v>
      </c>
      <c r="I19">
        <v>1.779815571974752</v>
      </c>
    </row>
    <row r="20" spans="1:9">
      <c r="A20" s="1" t="s">
        <v>33</v>
      </c>
      <c r="B20">
        <f>HYPERLINK("https://www.suredividend.com/sure-analysis-CVX/","Chevron Corp.")</f>
        <v>0</v>
      </c>
      <c r="C20">
        <v>-0.07301468035087101</v>
      </c>
      <c r="D20">
        <v>-0.10219338263873</v>
      </c>
      <c r="E20">
        <v>0.0411299056494</v>
      </c>
      <c r="F20">
        <v>-0.084686584546069</v>
      </c>
      <c r="G20">
        <v>0.262473564415998</v>
      </c>
      <c r="H20">
        <v>0.8592856963444511</v>
      </c>
      <c r="I20">
        <v>0.7810641762755901</v>
      </c>
    </row>
    <row r="21" spans="1:9">
      <c r="A21" s="1" t="s">
        <v>34</v>
      </c>
      <c r="B21">
        <f>HYPERLINK("https://www.suredividend.com/sure-analysis-KO/","Coca-Cola Co")</f>
        <v>0</v>
      </c>
      <c r="C21">
        <v>0.005183079752549001</v>
      </c>
      <c r="D21">
        <v>-0.009708545958286002</v>
      </c>
      <c r="E21">
        <v>-0.06489143283767801</v>
      </c>
      <c r="F21">
        <v>-0.054865587171828</v>
      </c>
      <c r="G21">
        <v>-0.010254696433657</v>
      </c>
      <c r="H21">
        <v>0.25763534432265</v>
      </c>
      <c r="I21">
        <v>0.555385379584402</v>
      </c>
    </row>
    <row r="22" spans="1:9">
      <c r="A22" s="1" t="s">
        <v>35</v>
      </c>
      <c r="B22">
        <f>HYPERLINK("https://www.suredividend.com/sure-analysis-CL/","Colgate-Palmolive Co.")</f>
        <v>0</v>
      </c>
      <c r="C22">
        <v>-0.017443930224279</v>
      </c>
      <c r="D22">
        <v>-0.019242690054631</v>
      </c>
      <c r="E22">
        <v>-0.08891847580902501</v>
      </c>
      <c r="F22">
        <v>-0.048246689553702</v>
      </c>
      <c r="G22">
        <v>-0.039737744801156</v>
      </c>
      <c r="H22">
        <v>-0.007589569302928</v>
      </c>
      <c r="I22">
        <v>0.168184376239393</v>
      </c>
    </row>
    <row r="23" spans="1:9">
      <c r="A23" s="1" t="s">
        <v>36</v>
      </c>
      <c r="B23">
        <f>HYPERLINK("https://www.suredividend.com/sure-analysis-ED/","Consolidated Edison, Inc.")</f>
        <v>0</v>
      </c>
      <c r="C23">
        <v>0.007832452313043001</v>
      </c>
      <c r="D23">
        <v>0.005785558968695001</v>
      </c>
      <c r="E23">
        <v>-0.05964047509080801</v>
      </c>
      <c r="F23">
        <v>-0.012998779611359</v>
      </c>
      <c r="G23">
        <v>0.140123292260366</v>
      </c>
      <c r="H23">
        <v>0.432904716830368</v>
      </c>
      <c r="I23">
        <v>0.415516796453997</v>
      </c>
    </row>
    <row r="24" spans="1:9">
      <c r="A24" s="1" t="s">
        <v>37</v>
      </c>
      <c r="B24">
        <f>HYPERLINK("https://www.suredividend.com/sure-analysis-DOV/","Dover Corp.")</f>
        <v>0</v>
      </c>
      <c r="C24">
        <v>0.105607742670082</v>
      </c>
      <c r="D24">
        <v>0.117983369853452</v>
      </c>
      <c r="E24">
        <v>0.11459941572492</v>
      </c>
      <c r="F24">
        <v>0.147330330108559</v>
      </c>
      <c r="G24">
        <v>-0.008719642996147001</v>
      </c>
      <c r="H24">
        <v>0.320638115744546</v>
      </c>
      <c r="I24">
        <v>1.079827573512186</v>
      </c>
    </row>
    <row r="25" spans="1:9">
      <c r="A25" s="1" t="s">
        <v>38</v>
      </c>
      <c r="B25">
        <f>HYPERLINK("https://www.suredividend.com/sure-analysis-ECL/","Ecolab, Inc.")</f>
        <v>0</v>
      </c>
      <c r="C25">
        <v>0.08021283671433301</v>
      </c>
      <c r="D25">
        <v>0.100598989869555</v>
      </c>
      <c r="E25">
        <v>-0.06751702652704701</v>
      </c>
      <c r="F25">
        <v>0.115759824127507</v>
      </c>
      <c r="G25">
        <v>-0.07835801203168101</v>
      </c>
      <c r="H25">
        <v>-0.208300632248063</v>
      </c>
      <c r="I25">
        <v>0.302428751750231</v>
      </c>
    </row>
    <row r="26" spans="1:9">
      <c r="A26" s="1" t="s">
        <v>39</v>
      </c>
      <c r="B26">
        <f>HYPERLINK("https://www.suredividend.com/sure-analysis-EMR/","Emerson Electric Co.")</f>
        <v>0</v>
      </c>
      <c r="C26">
        <v>-0.03649565893028901</v>
      </c>
      <c r="D26">
        <v>-0.082665338192</v>
      </c>
      <c r="E26">
        <v>-0.037008233444352</v>
      </c>
      <c r="F26">
        <v>-0.105202580920832</v>
      </c>
      <c r="G26">
        <v>-0.051328628468135</v>
      </c>
      <c r="H26">
        <v>0.06494361183403601</v>
      </c>
      <c r="I26">
        <v>0.342819827338265</v>
      </c>
    </row>
    <row r="27" spans="1:9">
      <c r="A27" s="1" t="s">
        <v>40</v>
      </c>
      <c r="B27">
        <f>HYPERLINK("https://www.suredividend.com/sure-analysis-FRT/","Federal Realty Investment Trust.")</f>
        <v>0</v>
      </c>
      <c r="C27">
        <v>0.005437788018433001</v>
      </c>
      <c r="D27">
        <v>0.017016781849014</v>
      </c>
      <c r="E27">
        <v>-0.004770423919082</v>
      </c>
      <c r="F27">
        <v>0.07967141726049001</v>
      </c>
      <c r="G27">
        <v>-0.046911789759696</v>
      </c>
      <c r="H27">
        <v>-0.17243461558302</v>
      </c>
      <c r="I27">
        <v>-0.17243461558302</v>
      </c>
    </row>
    <row r="28" spans="1:9">
      <c r="A28" s="1" t="s">
        <v>41</v>
      </c>
      <c r="B28">
        <f>HYPERLINK("https://www.suredividend.com/sure-analysis-BEN/","Franklin Resources, Inc.")</f>
        <v>0</v>
      </c>
      <c r="C28">
        <v>0.047475760615178</v>
      </c>
      <c r="D28">
        <v>0.211987574516152</v>
      </c>
      <c r="E28">
        <v>0.127810075775302</v>
      </c>
      <c r="F28">
        <v>0.187642153146323</v>
      </c>
      <c r="G28">
        <v>0.080255427137064</v>
      </c>
      <c r="H28">
        <v>0.259689922480619</v>
      </c>
      <c r="I28">
        <v>-0.021579588395115</v>
      </c>
    </row>
    <row r="29" spans="1:9">
      <c r="A29" s="1" t="s">
        <v>42</v>
      </c>
      <c r="B29">
        <f>HYPERLINK("https://www.suredividend.com/sure-analysis-GD/","General Dynamics Corp.")</f>
        <v>0</v>
      </c>
      <c r="C29">
        <v>-0.002036141511835</v>
      </c>
      <c r="D29">
        <v>-0.047145750734203</v>
      </c>
      <c r="E29">
        <v>-0.024008171017199</v>
      </c>
      <c r="F29">
        <v>-0.046723359734901</v>
      </c>
      <c r="G29">
        <v>0.114226972476803</v>
      </c>
      <c r="H29">
        <v>0.509631068908119</v>
      </c>
      <c r="I29">
        <v>0.176512360481066</v>
      </c>
    </row>
    <row r="30" spans="1:9">
      <c r="A30" s="1" t="s">
        <v>43</v>
      </c>
      <c r="B30">
        <f>HYPERLINK("https://www.suredividend.com/sure-analysis-GPC/","Genuine Parts Co.")</f>
        <v>0</v>
      </c>
      <c r="C30">
        <v>0.116316539629423</v>
      </c>
      <c r="D30">
        <v>0.001902691855689</v>
      </c>
      <c r="E30">
        <v>0.138994076143277</v>
      </c>
      <c r="F30">
        <v>0.038211054117918</v>
      </c>
      <c r="G30">
        <v>0.455135868687194</v>
      </c>
      <c r="H30">
        <v>0.8523850460062761</v>
      </c>
      <c r="I30">
        <v>1.072110932818008</v>
      </c>
    </row>
    <row r="31" spans="1:9">
      <c r="A31" s="1" t="s">
        <v>44</v>
      </c>
      <c r="B31">
        <f>HYPERLINK("https://www.suredividend.com/sure-analysis-HRL/","Hormel Foods Corp.")</f>
        <v>0</v>
      </c>
      <c r="C31">
        <v>0.028789923526765</v>
      </c>
      <c r="D31">
        <v>-0.054419462338027</v>
      </c>
      <c r="E31">
        <v>-0.09196305913555801</v>
      </c>
      <c r="F31">
        <v>0.010141163583682</v>
      </c>
      <c r="G31">
        <v>-0.014676452404391</v>
      </c>
      <c r="H31">
        <v>0.005730066799474001</v>
      </c>
      <c r="I31">
        <v>0.476779625994421</v>
      </c>
    </row>
    <row r="32" spans="1:9">
      <c r="A32" s="1" t="s">
        <v>45</v>
      </c>
      <c r="B32">
        <f>HYPERLINK("https://www.suredividend.com/sure-analysis-ITW/","Illinois Tool Works, Inc.")</f>
        <v>0</v>
      </c>
      <c r="C32">
        <v>0.055048287971905</v>
      </c>
      <c r="D32">
        <v>0.06565950595858501</v>
      </c>
      <c r="E32">
        <v>0.124049534132586</v>
      </c>
      <c r="F32">
        <v>0.090966863368134</v>
      </c>
      <c r="G32">
        <v>0.142111475858555</v>
      </c>
      <c r="H32">
        <v>0.263094608067009</v>
      </c>
      <c r="I32">
        <v>0.67305589220714</v>
      </c>
    </row>
    <row r="33" spans="1:9">
      <c r="A33" s="1" t="s">
        <v>46</v>
      </c>
      <c r="B33">
        <f>HYPERLINK("https://www.suredividend.com/sure-analysis-JNJ/","Johnson &amp; Johnson")</f>
        <v>0</v>
      </c>
      <c r="C33">
        <v>-0.048399948501225</v>
      </c>
      <c r="D33">
        <v>-0.07726277443651401</v>
      </c>
      <c r="E33">
        <v>-0.018536377610464</v>
      </c>
      <c r="F33">
        <v>-0.08551586905640901</v>
      </c>
      <c r="G33">
        <v>0.008389519136704</v>
      </c>
      <c r="H33">
        <v>0.025498395161187</v>
      </c>
      <c r="I33">
        <v>0.384732800701733</v>
      </c>
    </row>
    <row r="34" spans="1:9">
      <c r="A34" s="1" t="s">
        <v>47</v>
      </c>
      <c r="B34">
        <f>HYPERLINK("https://www.suredividend.com/sure-analysis-KMB/","Kimberly-Clark Corp.")</f>
        <v>0</v>
      </c>
      <c r="C34">
        <v>-0.042231255645889</v>
      </c>
      <c r="D34">
        <v>-0.023448593468165</v>
      </c>
      <c r="E34">
        <v>-0.055451661589926</v>
      </c>
      <c r="F34">
        <v>-0.06276243093922601</v>
      </c>
      <c r="G34">
        <v>-0.009881727442377001</v>
      </c>
      <c r="H34">
        <v>0.031782267423236</v>
      </c>
      <c r="I34">
        <v>0.283402716903935</v>
      </c>
    </row>
    <row r="35" spans="1:9">
      <c r="A35" s="1" t="s">
        <v>48</v>
      </c>
      <c r="B35">
        <f>HYPERLINK("https://www.suredividend.com/sure-analysis-LEG/","Leggett &amp; Platt, Inc.")</f>
        <v>0</v>
      </c>
      <c r="C35">
        <v>0.013762811127379</v>
      </c>
      <c r="D35">
        <v>0.010584574427714</v>
      </c>
      <c r="E35">
        <v>-0.14152021841392</v>
      </c>
      <c r="F35">
        <v>0.074154514427551</v>
      </c>
      <c r="G35">
        <v>-0.05537592600171901</v>
      </c>
      <c r="H35">
        <v>-0.100288469035058</v>
      </c>
      <c r="I35">
        <v>-0.063111433450331</v>
      </c>
    </row>
    <row r="36" spans="1:9">
      <c r="A36" s="1" t="s">
        <v>49</v>
      </c>
      <c r="B36">
        <f>HYPERLINK("https://www.suredividend.com/sure-analysis-LIN/","Linde Plc")</f>
        <v>0</v>
      </c>
      <c r="C36">
        <v>-0.008694579761978001</v>
      </c>
      <c r="D36">
        <v>-0.036631205514381</v>
      </c>
      <c r="E36">
        <v>0.044530282996494</v>
      </c>
      <c r="F36">
        <v>-0.014286590226255</v>
      </c>
      <c r="G36">
        <v>0.07798022875899101</v>
      </c>
      <c r="H36">
        <v>0.325383451009619</v>
      </c>
      <c r="I36">
        <v>1.08577415357868</v>
      </c>
    </row>
    <row r="37" spans="1:9">
      <c r="A37" s="1" t="s">
        <v>50</v>
      </c>
      <c r="B37">
        <f>HYPERLINK("https://www.suredividend.com/sure-analysis-LOW/","Lowe`s Cos., Inc.")</f>
        <v>0</v>
      </c>
      <c r="C37">
        <v>0.025634350627625</v>
      </c>
      <c r="D37">
        <v>0.01864783895836</v>
      </c>
      <c r="E37">
        <v>-0.00660751915228</v>
      </c>
      <c r="F37">
        <v>0.073302391282413</v>
      </c>
      <c r="G37">
        <v>-0.024936420354836</v>
      </c>
      <c r="H37">
        <v>0.23885828218251</v>
      </c>
      <c r="I37">
        <v>1.376879857800578</v>
      </c>
    </row>
    <row r="38" spans="1:9">
      <c r="A38" s="1" t="s">
        <v>51</v>
      </c>
      <c r="B38">
        <f>HYPERLINK("https://www.suredividend.com/sure-analysis-MKC/","McCormick &amp; Co., Inc.")</f>
        <v>0</v>
      </c>
      <c r="C38">
        <v>-0.018400933005053</v>
      </c>
      <c r="D38">
        <v>-0.091373627164509</v>
      </c>
      <c r="E38">
        <v>-0.169139140401774</v>
      </c>
      <c r="F38">
        <v>-0.08613825551936301</v>
      </c>
      <c r="G38">
        <v>-0.211388487208877</v>
      </c>
      <c r="H38">
        <v>-0.09413357314378101</v>
      </c>
      <c r="I38">
        <v>0.5553552472450191</v>
      </c>
    </row>
    <row r="39" spans="1:9">
      <c r="A39" s="1" t="s">
        <v>52</v>
      </c>
      <c r="B39">
        <f>HYPERLINK("https://www.suredividend.com/sure-analysis-MCD/","McDonald`s Corp")</f>
        <v>0</v>
      </c>
      <c r="C39">
        <v>0.014847391369718</v>
      </c>
      <c r="D39">
        <v>-0.006801820195041001</v>
      </c>
      <c r="E39">
        <v>0.024070725702358</v>
      </c>
      <c r="F39">
        <v>0.02451333813987</v>
      </c>
      <c r="G39">
        <v>0.101503648967975</v>
      </c>
      <c r="H39">
        <v>0.310666697735472</v>
      </c>
      <c r="I39">
        <v>0.9136622828001461</v>
      </c>
    </row>
    <row r="40" spans="1:9">
      <c r="A40" s="1" t="s">
        <v>53</v>
      </c>
      <c r="B40">
        <f>HYPERLINK("https://www.suredividend.com/sure-analysis-MDT/","Medtronic Plc")</f>
        <v>0</v>
      </c>
      <c r="C40">
        <v>0.077098945764003</v>
      </c>
      <c r="D40">
        <v>0.05232983094470101</v>
      </c>
      <c r="E40">
        <v>-0.09451530407948601</v>
      </c>
      <c r="F40">
        <v>0.091096242923314</v>
      </c>
      <c r="G40">
        <v>-0.130848324833139</v>
      </c>
      <c r="H40">
        <v>-0.22609448765721</v>
      </c>
      <c r="I40">
        <v>0.132676790410715</v>
      </c>
    </row>
    <row r="41" spans="1:9">
      <c r="A41" s="1" t="s">
        <v>54</v>
      </c>
      <c r="B41">
        <f>HYPERLINK("https://www.suredividend.com/sure-analysis-MMM/","3M Co.")</f>
        <v>0</v>
      </c>
      <c r="C41">
        <v>-0.067323725092037</v>
      </c>
      <c r="D41">
        <v>-0.09682854849900401</v>
      </c>
      <c r="E41">
        <v>-0.20224126500431</v>
      </c>
      <c r="F41">
        <v>-0.04531359576859</v>
      </c>
      <c r="G41">
        <v>-0.199310637568126</v>
      </c>
      <c r="H41">
        <v>-0.319161397734715</v>
      </c>
      <c r="I41">
        <v>-0.43075217895108</v>
      </c>
    </row>
    <row r="42" spans="1:9">
      <c r="A42" s="1" t="s">
        <v>55</v>
      </c>
      <c r="B42">
        <f>HYPERLINK("https://www.suredividend.com/sure-analysis-NDSN/","Nordson Corp.")</f>
        <v>0</v>
      </c>
      <c r="C42">
        <v>0.03510059671098401</v>
      </c>
      <c r="D42">
        <v>0.07164743487071601</v>
      </c>
      <c r="E42">
        <v>0.007434030092089001</v>
      </c>
      <c r="F42">
        <v>0.038540121847725</v>
      </c>
      <c r="G42">
        <v>0.084223018272209</v>
      </c>
      <c r="H42">
        <v>0.354394603984523</v>
      </c>
      <c r="I42">
        <v>0.860065255639989</v>
      </c>
    </row>
    <row r="43" spans="1:9">
      <c r="A43" s="1" t="s">
        <v>56</v>
      </c>
      <c r="B43">
        <f>HYPERLINK("https://www.suredividend.com/sure-analysis-NUE/","Nucor Corp.")</f>
        <v>0</v>
      </c>
      <c r="C43">
        <v>0.103183459140137</v>
      </c>
      <c r="D43">
        <v>0.187856120070506</v>
      </c>
      <c r="E43">
        <v>0.189167236238645</v>
      </c>
      <c r="F43">
        <v>0.275092936802974</v>
      </c>
      <c r="G43">
        <v>0.38989733928976</v>
      </c>
      <c r="H43">
        <v>2.078160026959312</v>
      </c>
      <c r="I43">
        <v>1.78711958396349</v>
      </c>
    </row>
    <row r="44" spans="1:9">
      <c r="A44" s="1" t="s">
        <v>57</v>
      </c>
      <c r="B44">
        <f>HYPERLINK("https://www.suredividend.com/sure-analysis-PNR/","Pentair plc")</f>
        <v>0</v>
      </c>
      <c r="C44">
        <v>0.136145541783286</v>
      </c>
      <c r="D44">
        <v>0.267598722363983</v>
      </c>
      <c r="E44">
        <v>0.138496735561445</v>
      </c>
      <c r="F44">
        <v>0.269008329053435</v>
      </c>
      <c r="G44">
        <v>0.0007431173597140001</v>
      </c>
      <c r="H44">
        <v>0.06348936042801501</v>
      </c>
      <c r="I44">
        <v>0.268119175979149</v>
      </c>
    </row>
    <row r="45" spans="1:9">
      <c r="A45" s="1" t="s">
        <v>58</v>
      </c>
      <c r="B45">
        <f>HYPERLINK("https://www.suredividend.com/sure-analysis-PEP/","PepsiCo Inc")</f>
        <v>0</v>
      </c>
      <c r="C45">
        <v>0.027153012469409</v>
      </c>
      <c r="D45">
        <v>-0.021785635209502</v>
      </c>
      <c r="E45">
        <v>-0.010135053561531</v>
      </c>
      <c r="F45">
        <v>-0.024244437064098</v>
      </c>
      <c r="G45">
        <v>0.07922191699639801</v>
      </c>
      <c r="H45">
        <v>0.376108115197142</v>
      </c>
      <c r="I45">
        <v>0.821926996828061</v>
      </c>
    </row>
    <row r="46" spans="1:9">
      <c r="A46" s="1" t="s">
        <v>59</v>
      </c>
      <c r="B46">
        <f>HYPERLINK("https://www.suredividend.com/sure-analysis-PPG/","PPG Industries, Inc.")</f>
        <v>0</v>
      </c>
      <c r="C46">
        <v>0.021502586191983</v>
      </c>
      <c r="D46">
        <v>0.016015679379832</v>
      </c>
      <c r="E46">
        <v>-0.016884968503388</v>
      </c>
      <c r="F46">
        <v>0.038075002537054</v>
      </c>
      <c r="G46">
        <v>-0.114731867540282</v>
      </c>
      <c r="H46">
        <v>-0.014182836415513</v>
      </c>
      <c r="I46">
        <v>0.219118510969345</v>
      </c>
    </row>
    <row r="47" spans="1:9">
      <c r="A47" s="1" t="s">
        <v>60</v>
      </c>
      <c r="B47">
        <f>HYPERLINK("https://www.suredividend.com/sure-analysis-PG/","Procter &amp; Gamble Co.")</f>
        <v>0</v>
      </c>
      <c r="C47">
        <v>-0.037710133631896</v>
      </c>
      <c r="D47">
        <v>-0.011792008368112</v>
      </c>
      <c r="E47">
        <v>-0.052620467620203</v>
      </c>
      <c r="F47">
        <v>-0.07040884482646401</v>
      </c>
      <c r="G47">
        <v>-0.101863820205979</v>
      </c>
      <c r="H47">
        <v>0.135881474366203</v>
      </c>
      <c r="I47">
        <v>0.9396345712397671</v>
      </c>
    </row>
    <row r="48" spans="1:9">
      <c r="A48" s="1" t="s">
        <v>61</v>
      </c>
      <c r="B48">
        <f>HYPERLINK("https://www.suredividend.com/sure-analysis-ROP/","Roper Technologies Inc")</f>
        <v>0</v>
      </c>
      <c r="C48">
        <v>-0.0231378908659</v>
      </c>
      <c r="D48">
        <v>-0.010760477882627</v>
      </c>
      <c r="E48">
        <v>-0.01083392195746</v>
      </c>
      <c r="F48">
        <v>-0.008654110267759</v>
      </c>
      <c r="G48">
        <v>-0.022850421722477</v>
      </c>
      <c r="H48">
        <v>0.09340162491630301</v>
      </c>
      <c r="I48">
        <v>0.5901781365378821</v>
      </c>
    </row>
    <row r="49" spans="1:9">
      <c r="A49" s="1" t="s">
        <v>62</v>
      </c>
      <c r="B49">
        <f>HYPERLINK("https://www.suredividend.com/sure-analysis-SPGI/","S&amp;P Global Inc")</f>
        <v>0</v>
      </c>
      <c r="C49">
        <v>-0.008981049162318001</v>
      </c>
      <c r="D49">
        <v>0.043253245439037</v>
      </c>
      <c r="E49">
        <v>-0.066425254512506</v>
      </c>
      <c r="F49">
        <v>0.077297426404729</v>
      </c>
      <c r="G49">
        <v>-0.042610886583232</v>
      </c>
      <c r="H49">
        <v>0.08158838791983</v>
      </c>
      <c r="I49">
        <v>0.9806550878238811</v>
      </c>
    </row>
    <row r="50" spans="1:9">
      <c r="A50" s="1" t="s">
        <v>63</v>
      </c>
      <c r="B50">
        <f>HYPERLINK("https://www.suredividend.com/sure-analysis-SHW/","Sherwin-Williams Co.")</f>
        <v>0</v>
      </c>
      <c r="C50">
        <v>-0.066688500429852</v>
      </c>
      <c r="D50">
        <v>-0.0502416263956</v>
      </c>
      <c r="E50">
        <v>-0.082020231955182</v>
      </c>
      <c r="F50">
        <v>-0.039396620739055</v>
      </c>
      <c r="G50">
        <v>-0.141418192760239</v>
      </c>
      <c r="H50">
        <v>-0.04239254848838001</v>
      </c>
      <c r="I50">
        <v>0.7764887580474981</v>
      </c>
    </row>
    <row r="51" spans="1:9">
      <c r="A51" s="1" t="s">
        <v>64</v>
      </c>
      <c r="B51">
        <f>HYPERLINK("https://www.suredividend.com/sure-analysis-SJM/","J.M. Smucker Co.")</f>
        <v>0</v>
      </c>
      <c r="C51">
        <v>0.005288593051882001</v>
      </c>
      <c r="D51">
        <v>0.033080058537069</v>
      </c>
      <c r="E51">
        <v>0.098671614132812</v>
      </c>
      <c r="F51">
        <v>-0.047240211876899</v>
      </c>
      <c r="G51">
        <v>0.117381716940397</v>
      </c>
      <c r="H51">
        <v>0.37057299164987</v>
      </c>
      <c r="I51">
        <v>0.408373973354173</v>
      </c>
    </row>
    <row r="52" spans="1:9">
      <c r="A52" s="1" t="s">
        <v>65</v>
      </c>
      <c r="B52">
        <f>HYPERLINK("https://www.suredividend.com/sure-analysis-SWK/","Stanley Black &amp; Decker Inc")</f>
        <v>0</v>
      </c>
      <c r="C52">
        <v>0.015717539863325</v>
      </c>
      <c r="D52">
        <v>0.123129953364541</v>
      </c>
      <c r="E52">
        <v>-0.112867205631174</v>
      </c>
      <c r="F52">
        <v>0.187167199148029</v>
      </c>
      <c r="G52">
        <v>-0.4314519650863821</v>
      </c>
      <c r="H52">
        <v>-0.456796169432328</v>
      </c>
      <c r="I52">
        <v>-0.381400249576351</v>
      </c>
    </row>
    <row r="53" spans="1:9">
      <c r="A53" s="1" t="s">
        <v>66</v>
      </c>
      <c r="B53">
        <f>HYPERLINK("https://www.suredividend.com/sure-analysis-SYY/","Sysco Corp.")</f>
        <v>0</v>
      </c>
      <c r="C53">
        <v>0.018240620957309</v>
      </c>
      <c r="D53">
        <v>-0.06870256103837701</v>
      </c>
      <c r="E53">
        <v>-0.07630163897488301</v>
      </c>
      <c r="F53">
        <v>0.036182803130533</v>
      </c>
      <c r="G53">
        <v>-0.034696237755874</v>
      </c>
      <c r="H53">
        <v>0.101851631499153</v>
      </c>
      <c r="I53">
        <v>0.477353564436903</v>
      </c>
    </row>
    <row r="54" spans="1:9">
      <c r="A54" s="1" t="s">
        <v>67</v>
      </c>
      <c r="B54">
        <f>HYPERLINK("https://www.suredividend.com/sure-analysis-TROW/","T. Rowe Price Group Inc.")</f>
        <v>0</v>
      </c>
      <c r="C54">
        <v>0.013054607508532</v>
      </c>
      <c r="D54">
        <v>-0.017418009892853</v>
      </c>
      <c r="E54">
        <v>-0.08024909887961201</v>
      </c>
      <c r="F54">
        <v>0.088666788923528</v>
      </c>
      <c r="G54">
        <v>-0.138168195481135</v>
      </c>
      <c r="H54">
        <v>-0.197357560204943</v>
      </c>
      <c r="I54">
        <v>0.263145576118005</v>
      </c>
    </row>
    <row r="55" spans="1:9">
      <c r="A55" s="1" t="s">
        <v>68</v>
      </c>
      <c r="B55">
        <f>HYPERLINK("https://www.suredividend.com/sure-analysis-TGT/","Target Corp")</f>
        <v>0</v>
      </c>
      <c r="C55">
        <v>0.08379143052710401</v>
      </c>
      <c r="D55">
        <v>0.070150390664818</v>
      </c>
      <c r="E55">
        <v>0.02023928092037</v>
      </c>
      <c r="F55">
        <v>0.169525890327071</v>
      </c>
      <c r="G55">
        <v>-0.127201269745295</v>
      </c>
      <c r="H55">
        <v>-0.054493014045052</v>
      </c>
      <c r="I55">
        <v>1.542410196647106</v>
      </c>
    </row>
    <row r="56" spans="1:9">
      <c r="A56" s="1" t="s">
        <v>69</v>
      </c>
      <c r="B56">
        <f>HYPERLINK("https://www.suredividend.com/sure-analysis-VFC/","VF Corp.")</f>
        <v>0</v>
      </c>
      <c r="C56">
        <v>-0.102129075182967</v>
      </c>
      <c r="D56">
        <v>-0.169323763680458</v>
      </c>
      <c r="E56">
        <v>-0.403729617118858</v>
      </c>
      <c r="F56">
        <v>-0.022455632017385</v>
      </c>
      <c r="G56">
        <v>-0.5207205351450891</v>
      </c>
      <c r="H56">
        <v>-0.6344472826661101</v>
      </c>
      <c r="I56">
        <v>-0.5564488297414291</v>
      </c>
    </row>
    <row r="57" spans="1:9">
      <c r="A57" s="1" t="s">
        <v>70</v>
      </c>
      <c r="B57">
        <f>HYPERLINK("https://www.suredividend.com/sure-analysis-GWW/","W.W. Grainger Inc.")</f>
        <v>0</v>
      </c>
      <c r="C57">
        <v>0.174350558831225</v>
      </c>
      <c r="D57">
        <v>0.09156783178102501</v>
      </c>
      <c r="E57">
        <v>0.150357779907746</v>
      </c>
      <c r="F57">
        <v>0.185898845499698</v>
      </c>
      <c r="G57">
        <v>0.4445428296607931</v>
      </c>
      <c r="H57">
        <v>0.784566862670482</v>
      </c>
      <c r="I57">
        <v>1.688340974829032</v>
      </c>
    </row>
    <row r="58" spans="1:9">
      <c r="A58" s="1" t="s">
        <v>71</v>
      </c>
      <c r="B58">
        <f>HYPERLINK("https://www.suredividend.com/sure-analysis-WMT/","Walmart Inc")</f>
        <v>0</v>
      </c>
      <c r="C58">
        <v>0.03976143141153</v>
      </c>
      <c r="D58">
        <v>-0.021553354206505</v>
      </c>
      <c r="E58">
        <v>0.056964496704023</v>
      </c>
      <c r="F58">
        <v>0.032794978489315</v>
      </c>
      <c r="G58">
        <v>0.07791791953891801</v>
      </c>
      <c r="H58">
        <v>0.097685296234109</v>
      </c>
      <c r="I58">
        <v>0.523101869138465</v>
      </c>
    </row>
    <row r="59" spans="1:9">
      <c r="A59" s="1" t="s">
        <v>72</v>
      </c>
      <c r="B59">
        <f>HYPERLINK("https://www.suredividend.com/sure-analysis-WBA/","Walgreens Boots Alliance Inc")</f>
        <v>0</v>
      </c>
      <c r="C59">
        <v>0.04595545868675</v>
      </c>
      <c r="D59">
        <v>-0.06298112707362501</v>
      </c>
      <c r="E59">
        <v>-0.014516842486227</v>
      </c>
      <c r="F59">
        <v>-0.003037535257105</v>
      </c>
      <c r="G59">
        <v>-0.172275274763627</v>
      </c>
      <c r="H59">
        <v>-0.180828352787545</v>
      </c>
      <c r="I59">
        <v>-0.379987215187952</v>
      </c>
    </row>
    <row r="60" spans="1:9">
      <c r="A60" s="1" t="s">
        <v>73</v>
      </c>
      <c r="B60">
        <f>HYPERLINK("https://www.suredividend.com/sure-analysis-IBM/","International Business Machines Corp.")</f>
        <v>0</v>
      </c>
      <c r="C60">
        <v>-0.026575596476581</v>
      </c>
      <c r="D60">
        <v>-0.07424484996417501</v>
      </c>
      <c r="E60">
        <v>-0.005478632743043</v>
      </c>
      <c r="F60">
        <v>-0.029892139985227</v>
      </c>
      <c r="G60">
        <v>0.139923931901744</v>
      </c>
      <c r="H60">
        <v>0.23157359933815</v>
      </c>
      <c r="I60">
        <v>0.101330209825346</v>
      </c>
    </row>
    <row r="61" spans="1:9">
      <c r="A61" s="1" t="s">
        <v>74</v>
      </c>
      <c r="B61">
        <f>HYPERLINK("https://www.suredividend.com/sure-analysis-NEE/","NextEra Energy Inc")</f>
        <v>0</v>
      </c>
      <c r="C61">
        <v>-0.09224343675417601</v>
      </c>
      <c r="D61">
        <v>-0.08105378619853201</v>
      </c>
      <c r="E61">
        <v>-0.148635657023392</v>
      </c>
      <c r="F61">
        <v>-0.09007177033492801</v>
      </c>
      <c r="G61">
        <v>0.047777381396751</v>
      </c>
      <c r="H61">
        <v>-0.023843773940337</v>
      </c>
      <c r="I61">
        <v>1.168737901168045</v>
      </c>
    </row>
    <row r="62" spans="1:9">
      <c r="A62" s="1" t="s">
        <v>75</v>
      </c>
      <c r="B62">
        <f>HYPERLINK("https://www.suredividend.com/sure-analysis-WST/","West Pharmaceutical Services, Inc.")</f>
        <v>0</v>
      </c>
      <c r="C62">
        <v>0.233530546709766</v>
      </c>
      <c r="D62">
        <v>0.3953151178559151</v>
      </c>
      <c r="E62">
        <v>-0.023555494274453</v>
      </c>
      <c r="F62">
        <v>0.333952998694195</v>
      </c>
      <c r="G62">
        <v>-0.148675429386762</v>
      </c>
      <c r="H62">
        <v>0.061556541285555</v>
      </c>
      <c r="I62">
        <v>2.638573612338582</v>
      </c>
    </row>
    <row r="63" spans="1:9">
      <c r="A63" s="1" t="s">
        <v>76</v>
      </c>
      <c r="B63">
        <f>HYPERLINK("https://www.suredividend.com/sure-analysis-AMCR/","Amcor Plc")</f>
        <v>0</v>
      </c>
      <c r="C63">
        <v>-0.058333333333333</v>
      </c>
      <c r="D63">
        <v>-0.064569536423841</v>
      </c>
      <c r="E63">
        <v>-0.08319405455401001</v>
      </c>
      <c r="F63">
        <v>-0.051217464315701</v>
      </c>
      <c r="G63">
        <v>0.0009034703892010001</v>
      </c>
      <c r="H63">
        <v>0.04443951493640901</v>
      </c>
      <c r="I63">
        <v>0.147965662620003</v>
      </c>
    </row>
    <row r="64" spans="1:9">
      <c r="A64" s="1" t="s">
        <v>77</v>
      </c>
      <c r="B64">
        <f>HYPERLINK("https://www.suredividend.com/sure-analysis-ATO/","Atmos Energy Corp.")</f>
        <v>0</v>
      </c>
      <c r="C64">
        <v>0.055867860990772</v>
      </c>
      <c r="D64">
        <v>0.024389049157728</v>
      </c>
      <c r="E64">
        <v>0.003884039435301</v>
      </c>
      <c r="F64">
        <v>0.051628672977695</v>
      </c>
      <c r="G64">
        <v>0.124733966946593</v>
      </c>
      <c r="H64">
        <v>0.3063387155246931</v>
      </c>
      <c r="I64">
        <v>0.5569452975226611</v>
      </c>
    </row>
    <row r="65" spans="1:9">
      <c r="A65" s="1" t="s">
        <v>78</v>
      </c>
      <c r="B65">
        <f>HYPERLINK("https://www.suredividend.com/sure-analysis-O/","Realty Income Corp.")</f>
        <v>0</v>
      </c>
      <c r="C65">
        <v>0.004896820258428</v>
      </c>
      <c r="D65">
        <v>0.03381959754209801</v>
      </c>
      <c r="E65">
        <v>-0.07265467326224401</v>
      </c>
      <c r="F65">
        <v>0.04624557339384201</v>
      </c>
      <c r="G65">
        <v>0.033832529137128</v>
      </c>
      <c r="H65">
        <v>0.179053084136814</v>
      </c>
      <c r="I65">
        <v>0.6336171327202741</v>
      </c>
    </row>
    <row r="66" spans="1:9">
      <c r="A66" s="1" t="s">
        <v>79</v>
      </c>
      <c r="B66">
        <f>HYPERLINK("https://www.suredividend.com/sure-analysis-ESS/","Essex Property Trust, Inc.")</f>
        <v>0</v>
      </c>
      <c r="C66">
        <v>0.09979567196062</v>
      </c>
      <c r="D66">
        <v>0.130898802631107</v>
      </c>
      <c r="E66">
        <v>-0.176727133172894</v>
      </c>
      <c r="F66">
        <v>0.117544356360891</v>
      </c>
      <c r="G66">
        <v>-0.223290463392196</v>
      </c>
      <c r="H66">
        <v>-0.04924473106227401</v>
      </c>
      <c r="I66">
        <v>0.20446143541614</v>
      </c>
    </row>
    <row r="67" spans="1:9">
      <c r="A67" s="1" t="s">
        <v>80</v>
      </c>
      <c r="B67">
        <f>HYPERLINK("https://www.suredividend.com/sure-analysis-ALB/","Albemarle Corp.")</f>
        <v>0</v>
      </c>
      <c r="C67">
        <v>0.058285479901558</v>
      </c>
      <c r="D67">
        <v>-0.06700185796847101</v>
      </c>
      <c r="E67">
        <v>-0.07425613263601401</v>
      </c>
      <c r="F67">
        <v>0.189753758185003</v>
      </c>
      <c r="G67">
        <v>0.3613687029244541</v>
      </c>
      <c r="H67">
        <v>0.8507453265111861</v>
      </c>
      <c r="I67">
        <v>1.454706241086574</v>
      </c>
    </row>
    <row r="68" spans="1:9">
      <c r="A68" s="1" t="s">
        <v>81</v>
      </c>
      <c r="B68">
        <f>HYPERLINK("https://www.suredividend.com/sure-analysis-EXPD/","Expeditors International Of Washington, Inc.")</f>
        <v>0</v>
      </c>
      <c r="C68">
        <v>0.038307391182775</v>
      </c>
      <c r="D68">
        <v>-0.006286087916028</v>
      </c>
      <c r="E68">
        <v>0.03808388724209801</v>
      </c>
      <c r="F68">
        <v>0.07197844495765901</v>
      </c>
      <c r="G68">
        <v>0.05499117841757</v>
      </c>
      <c r="H68">
        <v>0.200390935216603</v>
      </c>
      <c r="I68">
        <v>0.820945780276901</v>
      </c>
    </row>
    <row r="69" spans="1:9">
      <c r="A69" s="1" t="s">
        <v>82</v>
      </c>
      <c r="B69">
        <f>HYPERLINK("https://www.suredividend.com/sure-analysis-XOM/","Exxon Mobil Corp.")</f>
        <v>0</v>
      </c>
      <c r="C69">
        <v>0.013798519387712</v>
      </c>
      <c r="D69">
        <v>0.00050258891733</v>
      </c>
      <c r="E69">
        <v>0.197701463654044</v>
      </c>
      <c r="F69">
        <v>0.016648440447771</v>
      </c>
      <c r="G69">
        <v>0.490518172052516</v>
      </c>
      <c r="H69">
        <v>1.339235376100195</v>
      </c>
      <c r="I69">
        <v>0.886133663282428</v>
      </c>
    </row>
  </sheetData>
  <autoFilter ref="A1:I69"/>
  <conditionalFormatting sqref="A1:I1">
    <cfRule type="cellIs" dxfId="8" priority="10" operator="notEqual">
      <formula>-13.345</formula>
    </cfRule>
  </conditionalFormatting>
  <conditionalFormatting sqref="A2:A69">
    <cfRule type="cellIs" dxfId="0" priority="1" operator="notEqual">
      <formula>"None"</formula>
    </cfRule>
  </conditionalFormatting>
  <conditionalFormatting sqref="B2:B69">
    <cfRule type="cellIs" dxfId="0" priority="2" operator="notEqual">
      <formula>"None"</formula>
    </cfRule>
  </conditionalFormatting>
  <conditionalFormatting sqref="C2:C69">
    <cfRule type="cellIs" dxfId="3" priority="3" operator="notEqual">
      <formula>"None"</formula>
    </cfRule>
  </conditionalFormatting>
  <conditionalFormatting sqref="D2:D69">
    <cfRule type="cellIs" dxfId="3" priority="4" operator="notEqual">
      <formula>"None"</formula>
    </cfRule>
  </conditionalFormatting>
  <conditionalFormatting sqref="E2:E69">
    <cfRule type="cellIs" dxfId="3" priority="5" operator="notEqual">
      <formula>"None"</formula>
    </cfRule>
  </conditionalFormatting>
  <conditionalFormatting sqref="F2:F69">
    <cfRule type="cellIs" dxfId="3" priority="6" operator="notEqual">
      <formula>"None"</formula>
    </cfRule>
  </conditionalFormatting>
  <conditionalFormatting sqref="G2:G69">
    <cfRule type="cellIs" dxfId="3" priority="7" operator="notEqual">
      <formula>"None"</formula>
    </cfRule>
  </conditionalFormatting>
  <conditionalFormatting sqref="H2:H69">
    <cfRule type="cellIs" dxfId="3" priority="8" operator="notEqual">
      <formula>"None"</formula>
    </cfRule>
  </conditionalFormatting>
  <conditionalFormatting sqref="I2:I69">
    <cfRule type="cellIs" dxfId="3" priority="9" operator="notEqual">
      <formula>"None"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B3"/>
  <sheetViews>
    <sheetView workbookViewId="0"/>
  </sheetViews>
  <sheetFormatPr defaultRowHeight="15"/>
  <cols>
    <col min="1" max="1" width="25.7109375" customWidth="1"/>
    <col min="2" max="2" width="0" customWidth="1"/>
  </cols>
  <sheetData>
    <row r="1" spans="1:2">
      <c r="A1" s="1" t="s">
        <v>101</v>
      </c>
      <c r="B1" s="1"/>
    </row>
    <row r="2" spans="1:2">
      <c r="A2" s="1" t="s">
        <v>102</v>
      </c>
    </row>
    <row r="3" spans="1:2">
      <c r="A3" s="1" t="s">
        <v>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Characteristics</vt:lpstr>
      <vt:lpstr>Performance</vt:lpstr>
      <vt:lpstr>Notes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2023-02-24T12:20:18Z</dcterms:created>
  <dcterms:modified xsi:type="dcterms:W3CDTF">2023-02-24T12:20:18Z</dcterms:modified>
</cp:coreProperties>
</file>